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UNISBA\PERWALIAN DAN BIMBINGAN indra\dosen wali indra\New folder\"/>
    </mc:Choice>
  </mc:AlternateContent>
  <bookViews>
    <workbookView xWindow="240" yWindow="45" windowWidth="15150" windowHeight="7950"/>
  </bookViews>
  <sheets>
    <sheet name="GANJIL" sheetId="1" r:id="rId1"/>
    <sheet name="GENAP" sheetId="10" r:id="rId2"/>
    <sheet name="REKOMENDASI" sheetId="4" r:id="rId3"/>
    <sheet name="PROSES" sheetId="5" r:id="rId4"/>
    <sheet name="CETAK TRANSKRIP2" sheetId="12" r:id="rId5"/>
    <sheet name="REKAPITULASI" sheetId="13" r:id="rId6"/>
  </sheets>
  <definedNames>
    <definedName name="_xlnm._FilterDatabase" localSheetId="0" hidden="1">GANJIL!$B$1:$BG$143</definedName>
    <definedName name="_xlnm._FilterDatabase" localSheetId="1" hidden="1">GENAP!$B$1:$BG$141</definedName>
    <definedName name="_xlnm._FilterDatabase" localSheetId="3" hidden="1">PROSES!$B$1:$BG$153</definedName>
    <definedName name="_xlnm._FilterDatabase" localSheetId="5" hidden="1">REKAPITULASI!$B$8:$G$150</definedName>
    <definedName name="_xlnm._FilterDatabase" localSheetId="2" hidden="1">REKOMENDASI!$B$7:$L$143</definedName>
    <definedName name="_xlnm.Print_Area" localSheetId="4">'CETAK TRANSKRIP2'!$A$1:$K$90</definedName>
  </definedNames>
  <calcPr calcId="171027"/>
</workbook>
</file>

<file path=xl/calcChain.xml><?xml version="1.0" encoding="utf-8"?>
<calcChain xmlns="http://schemas.openxmlformats.org/spreadsheetml/2006/main">
  <c r="E3" i="13" l="1"/>
  <c r="E2" i="13"/>
  <c r="B130" i="13" l="1"/>
  <c r="C130" i="13"/>
  <c r="D130" i="13"/>
  <c r="B131" i="13"/>
  <c r="C131" i="13"/>
  <c r="D131" i="13"/>
  <c r="B132" i="13"/>
  <c r="C132" i="13"/>
  <c r="D132" i="13"/>
  <c r="B133" i="13"/>
  <c r="C133" i="13"/>
  <c r="D133" i="13"/>
  <c r="B134" i="13"/>
  <c r="C134" i="13"/>
  <c r="D134" i="13"/>
  <c r="B135" i="13"/>
  <c r="C135" i="13"/>
  <c r="D135" i="13"/>
  <c r="B136" i="13"/>
  <c r="D136" i="13"/>
  <c r="B137" i="13"/>
  <c r="D137" i="13"/>
  <c r="B138" i="13"/>
  <c r="D138" i="13"/>
  <c r="B139" i="13"/>
  <c r="D139" i="13"/>
  <c r="B140" i="13"/>
  <c r="D140" i="13"/>
  <c r="B141" i="13"/>
  <c r="D141" i="13"/>
  <c r="B142" i="13"/>
  <c r="D142" i="13"/>
  <c r="B143" i="13"/>
  <c r="D143" i="13"/>
  <c r="E143" i="13"/>
  <c r="B144" i="13"/>
  <c r="D144" i="13"/>
  <c r="E144" i="13"/>
  <c r="D129" i="13"/>
  <c r="C129" i="13"/>
  <c r="B129" i="13"/>
  <c r="B91" i="13"/>
  <c r="C91" i="13"/>
  <c r="D91" i="13"/>
  <c r="B92" i="13"/>
  <c r="C92" i="13"/>
  <c r="D92" i="13"/>
  <c r="B93" i="13"/>
  <c r="C93" i="13"/>
  <c r="D93" i="13"/>
  <c r="B94" i="13"/>
  <c r="C94" i="13"/>
  <c r="D94" i="13"/>
  <c r="B95" i="13"/>
  <c r="C95" i="13"/>
  <c r="D95" i="13"/>
  <c r="B96" i="13"/>
  <c r="C96" i="13"/>
  <c r="D96" i="13"/>
  <c r="B97" i="13"/>
  <c r="C97" i="13"/>
  <c r="D97" i="13"/>
  <c r="B98" i="13"/>
  <c r="C98" i="13"/>
  <c r="D98" i="13"/>
  <c r="B99" i="13"/>
  <c r="C99" i="13"/>
  <c r="D99" i="13"/>
  <c r="B100" i="13"/>
  <c r="C100" i="13"/>
  <c r="D100" i="13"/>
  <c r="B101" i="13"/>
  <c r="C101" i="13"/>
  <c r="D101" i="13"/>
  <c r="B102" i="13"/>
  <c r="D102" i="13"/>
  <c r="E102" i="13"/>
  <c r="B103" i="13"/>
  <c r="D103" i="13"/>
  <c r="E103" i="13"/>
  <c r="D90" i="13"/>
  <c r="C90" i="13"/>
  <c r="B90" i="13"/>
  <c r="B58" i="13"/>
  <c r="C58" i="13"/>
  <c r="D58" i="13"/>
  <c r="B59" i="13"/>
  <c r="C59" i="13"/>
  <c r="D59" i="13"/>
  <c r="B60" i="13"/>
  <c r="C60" i="13"/>
  <c r="D60" i="13"/>
  <c r="B61" i="13"/>
  <c r="C61" i="13"/>
  <c r="D61" i="13"/>
  <c r="B62" i="13"/>
  <c r="C62" i="13"/>
  <c r="D62" i="13"/>
  <c r="B63" i="13"/>
  <c r="C63" i="13"/>
  <c r="D63" i="13"/>
  <c r="B64" i="13"/>
  <c r="C64" i="13"/>
  <c r="D64" i="13"/>
  <c r="B65" i="13"/>
  <c r="C65" i="13"/>
  <c r="D65" i="13"/>
  <c r="B66" i="13"/>
  <c r="C66" i="13"/>
  <c r="D66" i="13"/>
  <c r="B67" i="13"/>
  <c r="C67" i="13"/>
  <c r="D67" i="13"/>
  <c r="B68" i="13"/>
  <c r="C68" i="13"/>
  <c r="D68" i="13"/>
  <c r="B69" i="13"/>
  <c r="D69" i="13"/>
  <c r="E69" i="13"/>
  <c r="B70" i="13"/>
  <c r="D70" i="13"/>
  <c r="E70" i="13"/>
  <c r="D57" i="13"/>
  <c r="C57" i="13"/>
  <c r="B57" i="13"/>
  <c r="B26" i="13"/>
  <c r="C26" i="13"/>
  <c r="D26" i="13"/>
  <c r="B27" i="13"/>
  <c r="C27" i="13"/>
  <c r="D27" i="13"/>
  <c r="B28" i="13"/>
  <c r="C28" i="13"/>
  <c r="D28" i="13"/>
  <c r="B29" i="13"/>
  <c r="C29" i="13"/>
  <c r="D29" i="13"/>
  <c r="B30" i="13"/>
  <c r="C30" i="13"/>
  <c r="D30" i="13"/>
  <c r="B31" i="13"/>
  <c r="C31" i="13"/>
  <c r="D31" i="13"/>
  <c r="B32" i="13"/>
  <c r="C32" i="13"/>
  <c r="D32" i="13"/>
  <c r="B33" i="13"/>
  <c r="C33" i="13"/>
  <c r="D33" i="13"/>
  <c r="B34" i="13"/>
  <c r="C34" i="13"/>
  <c r="D34" i="13"/>
  <c r="B35" i="13"/>
  <c r="C35" i="13"/>
  <c r="D35" i="13"/>
  <c r="B36" i="13"/>
  <c r="D36" i="13"/>
  <c r="E36" i="13"/>
  <c r="B37" i="13"/>
  <c r="D37" i="13"/>
  <c r="E37" i="13"/>
  <c r="D25" i="13"/>
  <c r="C25" i="13"/>
  <c r="B25" i="13"/>
  <c r="E23" i="13"/>
  <c r="D23" i="13"/>
  <c r="C23" i="13"/>
  <c r="B23" i="13"/>
  <c r="B146" i="13"/>
  <c r="B147" i="13"/>
  <c r="B148" i="13"/>
  <c r="B149" i="13"/>
  <c r="B150" i="13"/>
  <c r="BB139" i="10"/>
  <c r="BB138" i="10"/>
  <c r="BB137" i="10"/>
  <c r="BB136" i="10"/>
  <c r="BB135" i="10"/>
  <c r="BB134" i="10"/>
  <c r="BB133" i="10"/>
  <c r="AY139" i="10"/>
  <c r="AY138" i="10"/>
  <c r="AY137" i="10"/>
  <c r="AY136" i="10"/>
  <c r="AY135" i="10"/>
  <c r="AY134" i="10"/>
  <c r="AY133" i="10"/>
  <c r="AV139" i="10"/>
  <c r="AV138" i="10"/>
  <c r="AV137" i="10"/>
  <c r="AV136" i="10"/>
  <c r="AV135" i="10"/>
  <c r="AV134" i="10"/>
  <c r="AV133" i="10"/>
  <c r="AS139" i="10"/>
  <c r="AS138" i="10"/>
  <c r="AS137" i="10"/>
  <c r="AS136" i="10"/>
  <c r="AS135" i="10"/>
  <c r="AS134" i="10"/>
  <c r="AS133" i="10"/>
  <c r="AP139" i="10"/>
  <c r="AP138" i="10"/>
  <c r="AP137" i="10"/>
  <c r="AP136" i="10"/>
  <c r="AP135" i="10"/>
  <c r="AP134" i="10"/>
  <c r="AP133" i="10"/>
  <c r="AM139" i="10"/>
  <c r="AM138" i="10"/>
  <c r="AM137" i="10"/>
  <c r="AM136" i="10"/>
  <c r="AM135" i="10"/>
  <c r="AM134" i="10"/>
  <c r="AM133" i="10"/>
  <c r="AJ139" i="10"/>
  <c r="AJ138" i="10"/>
  <c r="AJ137" i="10"/>
  <c r="AJ136" i="10"/>
  <c r="AJ135" i="10"/>
  <c r="AJ134" i="10"/>
  <c r="AJ133" i="10"/>
  <c r="AG139" i="10"/>
  <c r="AG138" i="10"/>
  <c r="AG137" i="10"/>
  <c r="AG136" i="10"/>
  <c r="AG135" i="10"/>
  <c r="AG134" i="10"/>
  <c r="AG133" i="10"/>
  <c r="AD139" i="10"/>
  <c r="AD138" i="10"/>
  <c r="AD137" i="10"/>
  <c r="AD136" i="10"/>
  <c r="AD135" i="10"/>
  <c r="AD134" i="10"/>
  <c r="AD133" i="10"/>
  <c r="AA139" i="10"/>
  <c r="AA138" i="10"/>
  <c r="AA137" i="10"/>
  <c r="AA136" i="10"/>
  <c r="AA135" i="10"/>
  <c r="AA134" i="10"/>
  <c r="AA133" i="10"/>
  <c r="X139" i="10"/>
  <c r="X138" i="10"/>
  <c r="X137" i="10"/>
  <c r="X136" i="10"/>
  <c r="X135" i="10"/>
  <c r="X134" i="10"/>
  <c r="X133" i="10"/>
  <c r="U139" i="10"/>
  <c r="U138" i="10"/>
  <c r="U137" i="10"/>
  <c r="U136" i="10"/>
  <c r="U135" i="10"/>
  <c r="U134" i="10"/>
  <c r="U133" i="10"/>
  <c r="R139" i="10"/>
  <c r="R138" i="10"/>
  <c r="R137" i="10"/>
  <c r="R136" i="10"/>
  <c r="R135" i="10"/>
  <c r="R134" i="10"/>
  <c r="R133" i="10"/>
  <c r="O134" i="10"/>
  <c r="O135" i="10"/>
  <c r="O136" i="10"/>
  <c r="O137" i="10"/>
  <c r="O138" i="10"/>
  <c r="O139" i="10"/>
  <c r="O133" i="10"/>
  <c r="BB123" i="1"/>
  <c r="BB122" i="1"/>
  <c r="BB121" i="1"/>
  <c r="BB120" i="1"/>
  <c r="BB119" i="1"/>
  <c r="BB118" i="1"/>
  <c r="BB117" i="1"/>
  <c r="BB116" i="1"/>
  <c r="AY123" i="1"/>
  <c r="AY122" i="1"/>
  <c r="AY121" i="1"/>
  <c r="AY120" i="1"/>
  <c r="AY119" i="1"/>
  <c r="AY118" i="1"/>
  <c r="AY117" i="1"/>
  <c r="AY116" i="1"/>
  <c r="AV123" i="1"/>
  <c r="AV122" i="1"/>
  <c r="AV121" i="1"/>
  <c r="AV120" i="1"/>
  <c r="AV119" i="1"/>
  <c r="AV118" i="1"/>
  <c r="AV117" i="1"/>
  <c r="AV116" i="1"/>
  <c r="AS123" i="1"/>
  <c r="AS122" i="1"/>
  <c r="AS121" i="1"/>
  <c r="AS120" i="1"/>
  <c r="AS119" i="1"/>
  <c r="AS118" i="1"/>
  <c r="AS117" i="1"/>
  <c r="AS116" i="1"/>
  <c r="AP123" i="1"/>
  <c r="AP122" i="1"/>
  <c r="AP121" i="1"/>
  <c r="AP120" i="1"/>
  <c r="AP119" i="1"/>
  <c r="AP118" i="1"/>
  <c r="AP117" i="1"/>
  <c r="AP116" i="1"/>
  <c r="AM123" i="1"/>
  <c r="AM122" i="1"/>
  <c r="AM121" i="1"/>
  <c r="AM120" i="1"/>
  <c r="AM119" i="1"/>
  <c r="AM118" i="1"/>
  <c r="AM117" i="1"/>
  <c r="AM116" i="1"/>
  <c r="AJ123" i="1"/>
  <c r="AJ122" i="1"/>
  <c r="AJ121" i="1"/>
  <c r="AJ120" i="1"/>
  <c r="AJ119" i="1"/>
  <c r="AJ118" i="1"/>
  <c r="AJ117" i="1"/>
  <c r="AJ116" i="1"/>
  <c r="AG123" i="1"/>
  <c r="AG122" i="1"/>
  <c r="AG121" i="1"/>
  <c r="AG120" i="1"/>
  <c r="AG119" i="1"/>
  <c r="AG118" i="1"/>
  <c r="AG117" i="1"/>
  <c r="AG116" i="1"/>
  <c r="AD123" i="1"/>
  <c r="AD122" i="1"/>
  <c r="AD121" i="1"/>
  <c r="AD120" i="1"/>
  <c r="AD119" i="1"/>
  <c r="AD118" i="1"/>
  <c r="AD117" i="1"/>
  <c r="AD116" i="1"/>
  <c r="AA123" i="1"/>
  <c r="AA122" i="1"/>
  <c r="AA121" i="1"/>
  <c r="AA120" i="1"/>
  <c r="AA119" i="1"/>
  <c r="AA118" i="1"/>
  <c r="AA117" i="1"/>
  <c r="AA116" i="1"/>
  <c r="X123" i="1"/>
  <c r="X122" i="1"/>
  <c r="X121" i="1"/>
  <c r="X120" i="1"/>
  <c r="X119" i="1"/>
  <c r="X118" i="1"/>
  <c r="X117" i="1"/>
  <c r="X116" i="1"/>
  <c r="U123" i="1"/>
  <c r="U122" i="1"/>
  <c r="U121" i="1"/>
  <c r="U120" i="1"/>
  <c r="U119" i="1"/>
  <c r="U118" i="1"/>
  <c r="U117" i="1"/>
  <c r="U116" i="1"/>
  <c r="R123" i="1"/>
  <c r="R122" i="1"/>
  <c r="R121" i="1"/>
  <c r="R120" i="1"/>
  <c r="R119" i="1"/>
  <c r="R118" i="1"/>
  <c r="R117" i="1"/>
  <c r="R116" i="1"/>
  <c r="O117" i="1"/>
  <c r="O118" i="1"/>
  <c r="O119" i="1"/>
  <c r="O120" i="1"/>
  <c r="O121" i="1"/>
  <c r="O122" i="1"/>
  <c r="O116" i="1"/>
  <c r="AY115" i="1"/>
  <c r="AZ139" i="10"/>
  <c r="AW139" i="10"/>
  <c r="AT139" i="10"/>
  <c r="AQ139" i="10"/>
  <c r="AN139" i="10"/>
  <c r="AK139" i="10"/>
  <c r="AH139" i="10"/>
  <c r="AE139" i="10"/>
  <c r="AB139" i="10"/>
  <c r="Y139" i="10"/>
  <c r="V139" i="10"/>
  <c r="S139" i="10"/>
  <c r="P139" i="10"/>
  <c r="C139" i="10"/>
  <c r="C142" i="13" s="1"/>
  <c r="C138" i="10"/>
  <c r="C141" i="13" s="1"/>
  <c r="C137" i="10"/>
  <c r="C140" i="13" s="1"/>
  <c r="C136" i="10"/>
  <c r="C139" i="13" s="1"/>
  <c r="C135" i="10"/>
  <c r="C138" i="13" s="1"/>
  <c r="C134" i="10"/>
  <c r="C137" i="13" s="1"/>
  <c r="C133" i="10"/>
  <c r="C136" i="13" s="1"/>
  <c r="C123" i="1" l="1"/>
  <c r="O123" i="1" s="1"/>
  <c r="C122" i="1"/>
  <c r="C121" i="1"/>
  <c r="C120" i="1"/>
  <c r="C119" i="1"/>
  <c r="C118" i="1"/>
  <c r="C117" i="1"/>
  <c r="C116" i="1"/>
  <c r="AX141" i="5" l="1"/>
  <c r="AR141" i="5"/>
  <c r="AL141" i="5"/>
  <c r="AF141" i="5"/>
  <c r="Z141" i="5"/>
  <c r="T141" i="5"/>
  <c r="N141" i="5"/>
  <c r="E127" i="13"/>
  <c r="D127" i="13"/>
  <c r="C127" i="13"/>
  <c r="E105" i="13"/>
  <c r="D105" i="13"/>
  <c r="C105" i="13"/>
  <c r="E88" i="13"/>
  <c r="D88" i="13"/>
  <c r="C88" i="13"/>
  <c r="E72" i="13"/>
  <c r="D72" i="13"/>
  <c r="C72" i="13"/>
  <c r="E55" i="13"/>
  <c r="D55" i="13"/>
  <c r="C55" i="13"/>
  <c r="E39" i="13"/>
  <c r="D39" i="13"/>
  <c r="C39" i="13"/>
  <c r="B118" i="13"/>
  <c r="D118" i="13"/>
  <c r="B119" i="13"/>
  <c r="D119" i="13"/>
  <c r="B120" i="13"/>
  <c r="D120" i="13"/>
  <c r="B121" i="13"/>
  <c r="D121" i="13"/>
  <c r="B122" i="13"/>
  <c r="D122" i="13"/>
  <c r="B123" i="13"/>
  <c r="D123" i="13"/>
  <c r="B124" i="13"/>
  <c r="B125" i="13"/>
  <c r="H75" i="12"/>
  <c r="J75" i="12"/>
  <c r="H74" i="12"/>
  <c r="J74" i="12"/>
  <c r="H10" i="1"/>
  <c r="H19" i="1"/>
  <c r="H18" i="1"/>
  <c r="H17" i="1"/>
  <c r="H16" i="1"/>
  <c r="H15" i="1"/>
  <c r="H14" i="1"/>
  <c r="H13" i="1"/>
  <c r="H12" i="1"/>
  <c r="H11" i="1"/>
  <c r="B118" i="5"/>
  <c r="B118" i="4" s="1"/>
  <c r="B117" i="5"/>
  <c r="B117" i="4" s="1"/>
  <c r="B119" i="5"/>
  <c r="B119" i="4" s="1"/>
  <c r="D73" i="12" s="1"/>
  <c r="D119" i="5"/>
  <c r="H119" i="5" s="1"/>
  <c r="N119" i="5"/>
  <c r="O119" i="5" s="1"/>
  <c r="Q119" i="5"/>
  <c r="R119" i="5" s="1"/>
  <c r="T119" i="5"/>
  <c r="V119" i="5" s="1"/>
  <c r="W119" i="5"/>
  <c r="Y119" i="5" s="1"/>
  <c r="Z119" i="5"/>
  <c r="AA119" i="5" s="1"/>
  <c r="AC119" i="5"/>
  <c r="AD119" i="5" s="1"/>
  <c r="AF119" i="5"/>
  <c r="AH119" i="5" s="1"/>
  <c r="AI119" i="5"/>
  <c r="AJ119" i="5" s="1"/>
  <c r="AL119" i="5"/>
  <c r="AM119" i="5" s="1"/>
  <c r="AO119" i="5"/>
  <c r="AP119" i="5" s="1"/>
  <c r="AR119" i="5"/>
  <c r="AT119" i="5" s="1"/>
  <c r="AU119" i="5"/>
  <c r="AV119" i="5" s="1"/>
  <c r="AX119" i="5"/>
  <c r="AY119" i="5" s="1"/>
  <c r="BA119" i="5"/>
  <c r="BB119" i="5" s="1"/>
  <c r="D118" i="5"/>
  <c r="N118" i="5"/>
  <c r="P118" i="5" s="1"/>
  <c r="Q118" i="5"/>
  <c r="S118" i="5" s="1"/>
  <c r="T118" i="5"/>
  <c r="U118" i="5" s="1"/>
  <c r="W118" i="5"/>
  <c r="X118" i="5" s="1"/>
  <c r="Z118" i="5"/>
  <c r="AB118" i="5" s="1"/>
  <c r="AC118" i="5"/>
  <c r="AE118" i="5" s="1"/>
  <c r="AF118" i="5"/>
  <c r="AI118" i="5"/>
  <c r="AJ118" i="5" s="1"/>
  <c r="AL118" i="5"/>
  <c r="AN118" i="5" s="1"/>
  <c r="AO118" i="5"/>
  <c r="AQ118" i="5" s="1"/>
  <c r="AR118" i="5"/>
  <c r="AS118" i="5" s="1"/>
  <c r="AU118" i="5"/>
  <c r="AV118" i="5" s="1"/>
  <c r="AX118" i="5"/>
  <c r="AZ118" i="5" s="1"/>
  <c r="BA118" i="5"/>
  <c r="BC118" i="5" s="1"/>
  <c r="D117" i="5"/>
  <c r="N117" i="5"/>
  <c r="P117" i="5" s="1"/>
  <c r="Q117" i="5"/>
  <c r="R117" i="5" s="1"/>
  <c r="T117" i="5"/>
  <c r="U117" i="5" s="1"/>
  <c r="W117" i="5"/>
  <c r="X117" i="5" s="1"/>
  <c r="Z117" i="5"/>
  <c r="AB117" i="5" s="1"/>
  <c r="AC117" i="5"/>
  <c r="AD117" i="5" s="1"/>
  <c r="AF117" i="5"/>
  <c r="AI117" i="5"/>
  <c r="AJ117" i="5" s="1"/>
  <c r="AL117" i="5"/>
  <c r="AM117" i="5" s="1"/>
  <c r="AO117" i="5"/>
  <c r="AP117" i="5" s="1"/>
  <c r="AR117" i="5"/>
  <c r="AT117" i="5" s="1"/>
  <c r="AU117" i="5"/>
  <c r="AW117" i="5" s="1"/>
  <c r="AX117" i="5"/>
  <c r="AY117" i="5" s="1"/>
  <c r="BA117" i="5"/>
  <c r="BB117" i="5" s="1"/>
  <c r="C119" i="5"/>
  <c r="C119" i="4" s="1"/>
  <c r="C118" i="5"/>
  <c r="C118" i="4" s="1"/>
  <c r="C117" i="5"/>
  <c r="C117" i="4" s="1"/>
  <c r="BC120" i="1"/>
  <c r="BC119" i="1"/>
  <c r="BC118" i="1"/>
  <c r="AZ120" i="1"/>
  <c r="AZ119" i="1"/>
  <c r="AZ118" i="1"/>
  <c r="AW120" i="1"/>
  <c r="AW119" i="1"/>
  <c r="AW118" i="1"/>
  <c r="AT120" i="1"/>
  <c r="AT119" i="1"/>
  <c r="AT118" i="1"/>
  <c r="AQ120" i="1"/>
  <c r="AQ119" i="1"/>
  <c r="AQ118" i="1"/>
  <c r="AN120" i="1"/>
  <c r="AN119" i="1"/>
  <c r="AN118" i="1"/>
  <c r="AK120" i="1"/>
  <c r="AK119" i="1"/>
  <c r="AK118" i="1"/>
  <c r="AH120" i="1"/>
  <c r="AH119" i="1"/>
  <c r="AH118" i="1"/>
  <c r="AE120" i="1"/>
  <c r="AE119" i="1"/>
  <c r="AE118" i="1"/>
  <c r="AB120" i="1"/>
  <c r="AB119" i="1"/>
  <c r="AB118" i="1"/>
  <c r="Y120" i="1"/>
  <c r="Y119" i="1"/>
  <c r="Y118" i="1"/>
  <c r="V120" i="1"/>
  <c r="V119" i="1"/>
  <c r="V118" i="1"/>
  <c r="S120" i="1"/>
  <c r="S119" i="1"/>
  <c r="S118" i="1"/>
  <c r="P120" i="1"/>
  <c r="P119" i="1"/>
  <c r="P118" i="1"/>
  <c r="H120" i="1"/>
  <c r="G120" i="1"/>
  <c r="G119" i="1"/>
  <c r="H119" i="1"/>
  <c r="H118" i="1"/>
  <c r="G118" i="1"/>
  <c r="E8" i="13"/>
  <c r="B47" i="13"/>
  <c r="C47" i="13"/>
  <c r="D47" i="13"/>
  <c r="B48" i="13"/>
  <c r="C48" i="13"/>
  <c r="D48" i="13"/>
  <c r="B49" i="13"/>
  <c r="C49" i="13"/>
  <c r="D49" i="13"/>
  <c r="B50" i="13"/>
  <c r="C50" i="13"/>
  <c r="D50" i="13"/>
  <c r="B51" i="13"/>
  <c r="C51" i="13"/>
  <c r="D51" i="13"/>
  <c r="B52" i="13"/>
  <c r="B53" i="13"/>
  <c r="B55" i="13"/>
  <c r="B56" i="13"/>
  <c r="B72" i="13"/>
  <c r="B73" i="13"/>
  <c r="B74" i="13"/>
  <c r="C74" i="13"/>
  <c r="D74" i="13"/>
  <c r="B75" i="13"/>
  <c r="C75" i="13"/>
  <c r="D75" i="13"/>
  <c r="B76" i="13"/>
  <c r="C76" i="13"/>
  <c r="D76" i="13"/>
  <c r="B77" i="13"/>
  <c r="C77" i="13"/>
  <c r="D77" i="13"/>
  <c r="B78" i="13"/>
  <c r="C78" i="13"/>
  <c r="D78" i="13"/>
  <c r="B79" i="13"/>
  <c r="C79" i="13"/>
  <c r="D79" i="13"/>
  <c r="B80" i="13"/>
  <c r="C80" i="13"/>
  <c r="D80" i="13"/>
  <c r="B81" i="13"/>
  <c r="C81" i="13"/>
  <c r="D81" i="13"/>
  <c r="B82" i="13"/>
  <c r="C82" i="13"/>
  <c r="D82" i="13"/>
  <c r="B83" i="13"/>
  <c r="C83" i="13"/>
  <c r="D83" i="13"/>
  <c r="B84" i="13"/>
  <c r="C84" i="13"/>
  <c r="D84" i="13"/>
  <c r="B85" i="13"/>
  <c r="B86" i="13"/>
  <c r="B88" i="13"/>
  <c r="B89" i="13"/>
  <c r="B105" i="13"/>
  <c r="B106" i="13"/>
  <c r="B107" i="13"/>
  <c r="C107" i="13"/>
  <c r="D107" i="13"/>
  <c r="B108" i="13"/>
  <c r="C108" i="13"/>
  <c r="D108" i="13"/>
  <c r="B109" i="13"/>
  <c r="C109" i="13"/>
  <c r="D109" i="13"/>
  <c r="B110" i="13"/>
  <c r="C110" i="13"/>
  <c r="D110" i="13"/>
  <c r="B111" i="13"/>
  <c r="C111" i="13"/>
  <c r="D111" i="13"/>
  <c r="B112" i="13"/>
  <c r="C112" i="13"/>
  <c r="D112" i="13"/>
  <c r="B113" i="13"/>
  <c r="C113" i="13"/>
  <c r="D113" i="13"/>
  <c r="B114" i="13"/>
  <c r="C114" i="13"/>
  <c r="D114" i="13"/>
  <c r="B115" i="13"/>
  <c r="C115" i="13"/>
  <c r="D115" i="13"/>
  <c r="B116" i="13"/>
  <c r="D116" i="13"/>
  <c r="B117" i="13"/>
  <c r="D117" i="13"/>
  <c r="B127" i="13"/>
  <c r="B128" i="13"/>
  <c r="B39" i="13"/>
  <c r="B40" i="13"/>
  <c r="B41" i="13"/>
  <c r="C41" i="13"/>
  <c r="D41" i="13"/>
  <c r="B42" i="13"/>
  <c r="C42" i="13"/>
  <c r="D42" i="13"/>
  <c r="B43" i="13"/>
  <c r="C43" i="13"/>
  <c r="D43" i="13"/>
  <c r="B44" i="13"/>
  <c r="C44" i="13"/>
  <c r="D44" i="13"/>
  <c r="B45" i="13"/>
  <c r="C45" i="13"/>
  <c r="D45" i="13"/>
  <c r="B46" i="13"/>
  <c r="C46" i="13"/>
  <c r="D46" i="13"/>
  <c r="B10" i="13"/>
  <c r="C10" i="13"/>
  <c r="D10" i="13"/>
  <c r="B11" i="13"/>
  <c r="C11" i="13"/>
  <c r="D11" i="13"/>
  <c r="B12" i="13"/>
  <c r="C12" i="13"/>
  <c r="D12" i="13"/>
  <c r="B13" i="13"/>
  <c r="C13" i="13"/>
  <c r="D13" i="13"/>
  <c r="B14" i="13"/>
  <c r="C14" i="13"/>
  <c r="D14" i="13"/>
  <c r="B15" i="13"/>
  <c r="C15" i="13"/>
  <c r="D15" i="13"/>
  <c r="B16" i="13"/>
  <c r="C16" i="13"/>
  <c r="D16" i="13"/>
  <c r="B17" i="13"/>
  <c r="C17" i="13"/>
  <c r="D17" i="13"/>
  <c r="B18" i="13"/>
  <c r="C18" i="13"/>
  <c r="D18" i="13"/>
  <c r="B19" i="13"/>
  <c r="C19" i="13"/>
  <c r="D19" i="13"/>
  <c r="B20" i="13"/>
  <c r="B21" i="13"/>
  <c r="B24" i="13"/>
  <c r="C8" i="13"/>
  <c r="D8" i="13"/>
  <c r="B9" i="13"/>
  <c r="B8" i="13"/>
  <c r="AK118" i="5" l="1"/>
  <c r="V117" i="5"/>
  <c r="Y118" i="5"/>
  <c r="AW119" i="5"/>
  <c r="AW118" i="5"/>
  <c r="Y117" i="5"/>
  <c r="AS117" i="5"/>
  <c r="AK117" i="5"/>
  <c r="BB118" i="5"/>
  <c r="AP118" i="5"/>
  <c r="AS119" i="5"/>
  <c r="AK119" i="5"/>
  <c r="AV117" i="5"/>
  <c r="AT118" i="5"/>
  <c r="X119" i="5"/>
  <c r="P119" i="5"/>
  <c r="H118" i="5"/>
  <c r="J118" i="5" s="1"/>
  <c r="D118" i="4"/>
  <c r="AD118" i="5"/>
  <c r="V118" i="5"/>
  <c r="R118" i="5"/>
  <c r="AB119" i="5"/>
  <c r="G119" i="5"/>
  <c r="D119" i="4"/>
  <c r="F73" i="12" s="1"/>
  <c r="G117" i="5"/>
  <c r="D117" i="4"/>
  <c r="AZ117" i="5"/>
  <c r="AN117" i="5"/>
  <c r="AZ119" i="5"/>
  <c r="AN119" i="5"/>
  <c r="U119" i="5"/>
  <c r="G118" i="5"/>
  <c r="C120" i="13"/>
  <c r="C119" i="13"/>
  <c r="C118" i="13"/>
  <c r="H117" i="5"/>
  <c r="AH117" i="5"/>
  <c r="AH118" i="5"/>
  <c r="I119" i="5"/>
  <c r="I118" i="1"/>
  <c r="J118" i="1"/>
  <c r="K118" i="1" s="1"/>
  <c r="I120" i="1"/>
  <c r="BC119" i="5"/>
  <c r="AQ119" i="5"/>
  <c r="AE119" i="5"/>
  <c r="S119" i="5"/>
  <c r="J119" i="5"/>
  <c r="L119" i="5" s="1"/>
  <c r="AY118" i="5"/>
  <c r="AM118" i="5"/>
  <c r="AA118" i="5"/>
  <c r="O118" i="5"/>
  <c r="BC117" i="5"/>
  <c r="AQ117" i="5"/>
  <c r="AE117" i="5"/>
  <c r="AA117" i="5"/>
  <c r="S117" i="5"/>
  <c r="O117" i="5"/>
  <c r="J120" i="1"/>
  <c r="K120" i="1" s="1"/>
  <c r="J119" i="1"/>
  <c r="K119" i="1" s="1"/>
  <c r="E118" i="1"/>
  <c r="F118" i="1" s="1"/>
  <c r="E120" i="1"/>
  <c r="F120" i="1" s="1"/>
  <c r="E119" i="1"/>
  <c r="F119" i="1" s="1"/>
  <c r="I119" i="1"/>
  <c r="L29" i="10"/>
  <c r="E29" i="13" s="1"/>
  <c r="BC139" i="10"/>
  <c r="E139" i="10" s="1"/>
  <c r="F139" i="10" s="1"/>
  <c r="AF90" i="5"/>
  <c r="AH90" i="5" s="1"/>
  <c r="AF91" i="5"/>
  <c r="AH91" i="5" s="1"/>
  <c r="AF92" i="5"/>
  <c r="AG92" i="5" s="1"/>
  <c r="AF93" i="5"/>
  <c r="AG93" i="5" s="1"/>
  <c r="AF94" i="5"/>
  <c r="AG94" i="5" s="1"/>
  <c r="AF95" i="5"/>
  <c r="AF96" i="5"/>
  <c r="AF97" i="5"/>
  <c r="AF98" i="5"/>
  <c r="AH98" i="5" s="1"/>
  <c r="AF99" i="5"/>
  <c r="AH99" i="5" s="1"/>
  <c r="AF100" i="5"/>
  <c r="AF101" i="5"/>
  <c r="AF89" i="5"/>
  <c r="AH89" i="5" s="1"/>
  <c r="D6" i="12"/>
  <c r="D92" i="12" s="1"/>
  <c r="D6" i="5"/>
  <c r="D6" i="4"/>
  <c r="D6" i="10"/>
  <c r="D77" i="12"/>
  <c r="D78" i="12"/>
  <c r="H56" i="12"/>
  <c r="H55" i="12"/>
  <c r="D54" i="12"/>
  <c r="D55" i="12"/>
  <c r="H39" i="12"/>
  <c r="H38" i="12"/>
  <c r="D38" i="12"/>
  <c r="D37" i="12"/>
  <c r="H22" i="12"/>
  <c r="H21" i="12"/>
  <c r="D20" i="12"/>
  <c r="D21" i="12"/>
  <c r="D41" i="5"/>
  <c r="D41" i="4" s="1"/>
  <c r="F27" i="12" s="1"/>
  <c r="D42" i="5"/>
  <c r="G42" i="5" s="1"/>
  <c r="D43" i="5"/>
  <c r="D44" i="5"/>
  <c r="H44" i="5" s="1"/>
  <c r="D45" i="5"/>
  <c r="D46" i="5"/>
  <c r="G46" i="5" s="1"/>
  <c r="D47" i="5"/>
  <c r="D48" i="5"/>
  <c r="D48" i="4" s="1"/>
  <c r="F34" i="12" s="1"/>
  <c r="D49" i="5"/>
  <c r="D49" i="4" s="1"/>
  <c r="F35" i="12" s="1"/>
  <c r="D50" i="5"/>
  <c r="D50" i="4" s="1"/>
  <c r="G50" i="4" s="1"/>
  <c r="D25" i="5"/>
  <c r="H25" i="5" s="1"/>
  <c r="D26" i="5"/>
  <c r="D26" i="4" s="1"/>
  <c r="J12" i="12" s="1"/>
  <c r="D27" i="5"/>
  <c r="D28" i="5"/>
  <c r="D29" i="5"/>
  <c r="G29" i="5" s="1"/>
  <c r="D30" i="5"/>
  <c r="H30" i="5" s="1"/>
  <c r="D31" i="5"/>
  <c r="D32" i="5"/>
  <c r="H32" i="5" s="1"/>
  <c r="D33" i="5"/>
  <c r="D33" i="4" s="1"/>
  <c r="D34" i="5"/>
  <c r="D35" i="1" s="1"/>
  <c r="D10" i="5"/>
  <c r="D11" i="10" s="1"/>
  <c r="D11" i="5"/>
  <c r="D11" i="4" s="1"/>
  <c r="F12" i="12" s="1"/>
  <c r="D12" i="5"/>
  <c r="D13" i="5"/>
  <c r="H13" i="5" s="1"/>
  <c r="D14" i="5"/>
  <c r="D14" i="4" s="1"/>
  <c r="F15" i="12" s="1"/>
  <c r="D15" i="5"/>
  <c r="H15" i="5" s="1"/>
  <c r="D16" i="5"/>
  <c r="D17" i="5"/>
  <c r="H17" i="5" s="1"/>
  <c r="D18" i="5"/>
  <c r="D19" i="10" s="1"/>
  <c r="O5" i="10"/>
  <c r="P5" i="10"/>
  <c r="R5" i="10"/>
  <c r="S5" i="10"/>
  <c r="U5" i="10"/>
  <c r="V5" i="10"/>
  <c r="X5" i="10"/>
  <c r="Y5" i="10"/>
  <c r="AA5" i="10"/>
  <c r="AB5" i="10"/>
  <c r="AD5" i="10"/>
  <c r="AE5" i="10"/>
  <c r="AG5" i="10"/>
  <c r="AH5" i="10"/>
  <c r="AJ5" i="10"/>
  <c r="AK5" i="10"/>
  <c r="AM5" i="10"/>
  <c r="AN5" i="10"/>
  <c r="AP5" i="10"/>
  <c r="AQ5" i="10"/>
  <c r="AS5" i="10"/>
  <c r="AT5" i="10"/>
  <c r="AV5" i="10"/>
  <c r="AW5" i="10"/>
  <c r="AY5" i="10"/>
  <c r="AZ5" i="10"/>
  <c r="BB5" i="10"/>
  <c r="N6" i="10"/>
  <c r="O6" i="10"/>
  <c r="P6" i="10"/>
  <c r="R6" i="10"/>
  <c r="S6" i="10"/>
  <c r="U6" i="10"/>
  <c r="V6" i="10"/>
  <c r="X6" i="10"/>
  <c r="Y6" i="10"/>
  <c r="AA6" i="10"/>
  <c r="AB6" i="10"/>
  <c r="AD6" i="10"/>
  <c r="AE6" i="10"/>
  <c r="AG6" i="10"/>
  <c r="AH6" i="10"/>
  <c r="AJ6" i="10"/>
  <c r="AK6" i="10"/>
  <c r="AM6" i="10"/>
  <c r="AN6" i="10"/>
  <c r="AP6" i="10"/>
  <c r="AQ6" i="10"/>
  <c r="AS6" i="10"/>
  <c r="AT6" i="10"/>
  <c r="AV6" i="10"/>
  <c r="AW6" i="10"/>
  <c r="AY6" i="10"/>
  <c r="AZ6" i="10"/>
  <c r="BB6" i="10"/>
  <c r="P3" i="10"/>
  <c r="S3" i="10"/>
  <c r="V3" i="10"/>
  <c r="Y3" i="10"/>
  <c r="AB3" i="10"/>
  <c r="AE3" i="10"/>
  <c r="AH3" i="10"/>
  <c r="AK3" i="10"/>
  <c r="AN3" i="10"/>
  <c r="AQ3" i="10"/>
  <c r="AT3" i="10"/>
  <c r="AW3" i="10"/>
  <c r="AZ3" i="10"/>
  <c r="P3" i="1"/>
  <c r="S3" i="1"/>
  <c r="V3" i="1"/>
  <c r="Y3" i="1"/>
  <c r="AB3" i="1"/>
  <c r="AE3" i="1"/>
  <c r="AH3" i="1"/>
  <c r="AK3" i="1"/>
  <c r="AN3" i="1"/>
  <c r="AQ3" i="1"/>
  <c r="AT3" i="1"/>
  <c r="AW3" i="1"/>
  <c r="AZ3" i="1"/>
  <c r="O5" i="1"/>
  <c r="P5" i="1"/>
  <c r="R5" i="1"/>
  <c r="S5" i="1"/>
  <c r="U5" i="1"/>
  <c r="V5" i="1"/>
  <c r="X5" i="1"/>
  <c r="Y5" i="1"/>
  <c r="AA5" i="1"/>
  <c r="AB5" i="1"/>
  <c r="AD5" i="1"/>
  <c r="AE5" i="1"/>
  <c r="AG5" i="1"/>
  <c r="AH5" i="1"/>
  <c r="AJ5" i="1"/>
  <c r="AK5" i="1"/>
  <c r="AM5" i="1"/>
  <c r="AN5" i="1"/>
  <c r="AP5" i="1"/>
  <c r="AQ5" i="1"/>
  <c r="AS5" i="1"/>
  <c r="AT5" i="1"/>
  <c r="AV5" i="1"/>
  <c r="AW5" i="1"/>
  <c r="AY5" i="1"/>
  <c r="AZ5" i="1"/>
  <c r="BB5" i="1"/>
  <c r="O6" i="1"/>
  <c r="P6" i="1"/>
  <c r="R6" i="1"/>
  <c r="S6" i="1"/>
  <c r="U6" i="1"/>
  <c r="V6" i="1"/>
  <c r="X6" i="1"/>
  <c r="Y6" i="1"/>
  <c r="AA6" i="1"/>
  <c r="AB6" i="1"/>
  <c r="AD6" i="1"/>
  <c r="AE6" i="1"/>
  <c r="AG6" i="1"/>
  <c r="AH6" i="1"/>
  <c r="AJ6" i="1"/>
  <c r="AK6" i="1"/>
  <c r="AM6" i="1"/>
  <c r="AN6" i="1"/>
  <c r="AP6" i="1"/>
  <c r="AQ6" i="1"/>
  <c r="AS6" i="1"/>
  <c r="AT6" i="1"/>
  <c r="AV6" i="1"/>
  <c r="AW6" i="1"/>
  <c r="AY6" i="1"/>
  <c r="AZ6" i="1"/>
  <c r="BB6" i="1"/>
  <c r="N6" i="1"/>
  <c r="BA10" i="5"/>
  <c r="BB10" i="5" s="1"/>
  <c r="BA11" i="5"/>
  <c r="BC11" i="5" s="1"/>
  <c r="BA12" i="5"/>
  <c r="BB12" i="5" s="1"/>
  <c r="BA13" i="5"/>
  <c r="BA14" i="5"/>
  <c r="BB14" i="5" s="1"/>
  <c r="BA15" i="5"/>
  <c r="BB15" i="5" s="1"/>
  <c r="BA16" i="5"/>
  <c r="BC16" i="5" s="1"/>
  <c r="BA17" i="5"/>
  <c r="BA18" i="5"/>
  <c r="BA19" i="5"/>
  <c r="BA20" i="5"/>
  <c r="BA21" i="5"/>
  <c r="BA23" i="5"/>
  <c r="BA24" i="5"/>
  <c r="BC24" i="5" s="1"/>
  <c r="BA25" i="5"/>
  <c r="BB25" i="5" s="1"/>
  <c r="BA26" i="5"/>
  <c r="BB26" i="5" s="1"/>
  <c r="BA27" i="5"/>
  <c r="BA28" i="5"/>
  <c r="BC28" i="5" s="1"/>
  <c r="BA29" i="5"/>
  <c r="BC29" i="5" s="1"/>
  <c r="BA30" i="5"/>
  <c r="BB30" i="5" s="1"/>
  <c r="BA31" i="5"/>
  <c r="BA32" i="5"/>
  <c r="BB32" i="5" s="1"/>
  <c r="BA33" i="5"/>
  <c r="BB33" i="5" s="1"/>
  <c r="BA34" i="5"/>
  <c r="BC34" i="5" s="1"/>
  <c r="BA35" i="5"/>
  <c r="BA36" i="5"/>
  <c r="BA37" i="5"/>
  <c r="BA39" i="5"/>
  <c r="BA40" i="5"/>
  <c r="BA41" i="5"/>
  <c r="BC41" i="5" s="1"/>
  <c r="BA42" i="5"/>
  <c r="BC42" i="5" s="1"/>
  <c r="BA43" i="5"/>
  <c r="BC43" i="5" s="1"/>
  <c r="BA44" i="5"/>
  <c r="BA45" i="5"/>
  <c r="BC45" i="5" s="1"/>
  <c r="BA46" i="5"/>
  <c r="BC46" i="5" s="1"/>
  <c r="BA47" i="5"/>
  <c r="BC47" i="5" s="1"/>
  <c r="BA48" i="5"/>
  <c r="BA49" i="5"/>
  <c r="BC49" i="5" s="1"/>
  <c r="BA50" i="5"/>
  <c r="BC50" i="5" s="1"/>
  <c r="BA51" i="5"/>
  <c r="BC51" i="5" s="1"/>
  <c r="BA52" i="5"/>
  <c r="BA53" i="5"/>
  <c r="BA55" i="5"/>
  <c r="BA56" i="5"/>
  <c r="BA57" i="5"/>
  <c r="BA58" i="5"/>
  <c r="BB58" i="5" s="1"/>
  <c r="BA59" i="5"/>
  <c r="BC59" i="5" s="1"/>
  <c r="BA60" i="5"/>
  <c r="BB60" i="5" s="1"/>
  <c r="BA61" i="5"/>
  <c r="BB61" i="5" s="1"/>
  <c r="BA62" i="5"/>
  <c r="BB62" i="5" s="1"/>
  <c r="BA63" i="5"/>
  <c r="BB63" i="5" s="1"/>
  <c r="BA64" i="5"/>
  <c r="BB64" i="5" s="1"/>
  <c r="BA65" i="5"/>
  <c r="BA66" i="5"/>
  <c r="BB66" i="5" s="1"/>
  <c r="BA67" i="5"/>
  <c r="BB67" i="5" s="1"/>
  <c r="BA68" i="5"/>
  <c r="BA69" i="5"/>
  <c r="BA70" i="5"/>
  <c r="BA72" i="5"/>
  <c r="BA73" i="5"/>
  <c r="BC73" i="5" s="1"/>
  <c r="BA74" i="5"/>
  <c r="BC74" i="5" s="1"/>
  <c r="BA75" i="5"/>
  <c r="BB75" i="5" s="1"/>
  <c r="BA76" i="5"/>
  <c r="BC76" i="5" s="1"/>
  <c r="BA77" i="5"/>
  <c r="BC77" i="5" s="1"/>
  <c r="BA78" i="5"/>
  <c r="BC78" i="5" s="1"/>
  <c r="BA79" i="5"/>
  <c r="BC79" i="5" s="1"/>
  <c r="BA80" i="5"/>
  <c r="BB80" i="5" s="1"/>
  <c r="BA81" i="5"/>
  <c r="BC81" i="5" s="1"/>
  <c r="BA82" i="5"/>
  <c r="BB82" i="5" s="1"/>
  <c r="BA83" i="5"/>
  <c r="BC83" i="5" s="1"/>
  <c r="BA84" i="5"/>
  <c r="BA85" i="5"/>
  <c r="BA86" i="5"/>
  <c r="BA88" i="5"/>
  <c r="BA89" i="5"/>
  <c r="BB89" i="5" s="1"/>
  <c r="BA90" i="5"/>
  <c r="BA91" i="5"/>
  <c r="BA92" i="5"/>
  <c r="BB92" i="5" s="1"/>
  <c r="BA93" i="5"/>
  <c r="BC93" i="5" s="1"/>
  <c r="BA94" i="5"/>
  <c r="BA95" i="5"/>
  <c r="BA96" i="5"/>
  <c r="BC96" i="5" s="1"/>
  <c r="BA97" i="5"/>
  <c r="BB97" i="5" s="1"/>
  <c r="BA98" i="5"/>
  <c r="BB98" i="5" s="1"/>
  <c r="BA99" i="5"/>
  <c r="BA100" i="5"/>
  <c r="BB100" i="5" s="1"/>
  <c r="BA101" i="5"/>
  <c r="BA102" i="5"/>
  <c r="BA103" i="5"/>
  <c r="BA105" i="5"/>
  <c r="BA106" i="5"/>
  <c r="BC106" i="5" s="1"/>
  <c r="BA107" i="5"/>
  <c r="BA108" i="5"/>
  <c r="BA109" i="5"/>
  <c r="BB109" i="5" s="1"/>
  <c r="BA110" i="5"/>
  <c r="BB110" i="5" s="1"/>
  <c r="BA111" i="5"/>
  <c r="BA112" i="5"/>
  <c r="BA113" i="5"/>
  <c r="BB113" i="5" s="1"/>
  <c r="BA114" i="5"/>
  <c r="BC114" i="5" s="1"/>
  <c r="BA115" i="5"/>
  <c r="BA116" i="5"/>
  <c r="BA120" i="5"/>
  <c r="BB120" i="5" s="1"/>
  <c r="BA121" i="5"/>
  <c r="BB121" i="5" s="1"/>
  <c r="BA122" i="5"/>
  <c r="BB122" i="5" s="1"/>
  <c r="BA123" i="5"/>
  <c r="BA124" i="5"/>
  <c r="BA125" i="5"/>
  <c r="BA127" i="5"/>
  <c r="BA128" i="5"/>
  <c r="BA129" i="5"/>
  <c r="BB129" i="5" s="1"/>
  <c r="BA130" i="5"/>
  <c r="BB130" i="5" s="1"/>
  <c r="BA131" i="5"/>
  <c r="BA132" i="5"/>
  <c r="BA133" i="5"/>
  <c r="BC133" i="5" s="1"/>
  <c r="BA134" i="5"/>
  <c r="BB134" i="5" s="1"/>
  <c r="BA135" i="5"/>
  <c r="BA136" i="5"/>
  <c r="BA137" i="5"/>
  <c r="BB137" i="5" s="1"/>
  <c r="BA138" i="5"/>
  <c r="BC138" i="5" s="1"/>
  <c r="BA139" i="5"/>
  <c r="BA140" i="5"/>
  <c r="BC140" i="5" s="1"/>
  <c r="BA141" i="5"/>
  <c r="BA142" i="5"/>
  <c r="AX10" i="5"/>
  <c r="AX11" i="5"/>
  <c r="AZ11" i="5" s="1"/>
  <c r="AX12" i="5"/>
  <c r="AY12" i="5" s="1"/>
  <c r="AX13" i="5"/>
  <c r="AZ13" i="5" s="1"/>
  <c r="AX14" i="5"/>
  <c r="AX15" i="5"/>
  <c r="AZ15" i="5" s="1"/>
  <c r="AX16" i="5"/>
  <c r="AX17" i="5"/>
  <c r="AZ17" i="5" s="1"/>
  <c r="AX18" i="5"/>
  <c r="AX19" i="5"/>
  <c r="AX20" i="5"/>
  <c r="AX21" i="5"/>
  <c r="AX23" i="5"/>
  <c r="AX24" i="5"/>
  <c r="AZ24" i="5" s="1"/>
  <c r="AX25" i="5"/>
  <c r="AX26" i="5"/>
  <c r="AX27" i="5"/>
  <c r="AY27" i="5" s="1"/>
  <c r="AX28" i="5"/>
  <c r="AY28" i="5" s="1"/>
  <c r="AX29" i="5"/>
  <c r="AY29" i="5" s="1"/>
  <c r="AX30" i="5"/>
  <c r="AX31" i="5"/>
  <c r="AY31" i="5" s="1"/>
  <c r="AX32" i="5"/>
  <c r="AX33" i="5"/>
  <c r="AX34" i="5"/>
  <c r="AY34" i="5" s="1"/>
  <c r="AX35" i="5"/>
  <c r="AX36" i="5"/>
  <c r="AX37" i="5"/>
  <c r="AX39" i="5"/>
  <c r="AX40" i="5"/>
  <c r="AY40" i="5" s="1"/>
  <c r="AX41" i="5"/>
  <c r="AZ41" i="5" s="1"/>
  <c r="AX42" i="5"/>
  <c r="AX43" i="5"/>
  <c r="AX44" i="5"/>
  <c r="AZ44" i="5" s="1"/>
  <c r="AX45" i="5"/>
  <c r="AY45" i="5" s="1"/>
  <c r="AX46" i="5"/>
  <c r="AX47" i="5"/>
  <c r="AZ47" i="5" s="1"/>
  <c r="AX48" i="5"/>
  <c r="AZ48" i="5" s="1"/>
  <c r="AX49" i="5"/>
  <c r="AX50" i="5"/>
  <c r="AX51" i="5"/>
  <c r="AZ51" i="5" s="1"/>
  <c r="AX52" i="5"/>
  <c r="AX53" i="5"/>
  <c r="AX55" i="5"/>
  <c r="AX56" i="5"/>
  <c r="AZ56" i="5" s="1"/>
  <c r="AX57" i="5"/>
  <c r="AX58" i="5"/>
  <c r="AX59" i="5"/>
  <c r="AY59" i="5" s="1"/>
  <c r="AX60" i="5"/>
  <c r="AX61" i="5"/>
  <c r="AZ61" i="5" s="1"/>
  <c r="AX62" i="5"/>
  <c r="AZ62" i="5" s="1"/>
  <c r="AX63" i="5"/>
  <c r="AY63" i="5" s="1"/>
  <c r="AX64" i="5"/>
  <c r="AY64" i="5" s="1"/>
  <c r="AX65" i="5"/>
  <c r="AY65" i="5" s="1"/>
  <c r="AX66" i="5"/>
  <c r="AY66" i="5" s="1"/>
  <c r="AX67" i="5"/>
  <c r="AX68" i="5"/>
  <c r="AX69" i="5"/>
  <c r="AX70" i="5"/>
  <c r="AX72" i="5"/>
  <c r="AX73" i="5"/>
  <c r="AY73" i="5" s="1"/>
  <c r="AX74" i="5"/>
  <c r="AX75" i="5"/>
  <c r="AY75" i="5" s="1"/>
  <c r="AX76" i="5"/>
  <c r="AX77" i="5"/>
  <c r="AY77" i="5" s="1"/>
  <c r="AX78" i="5"/>
  <c r="AX79" i="5"/>
  <c r="AZ79" i="5" s="1"/>
  <c r="AX80" i="5"/>
  <c r="AX81" i="5"/>
  <c r="AZ81" i="5" s="1"/>
  <c r="AX82" i="5"/>
  <c r="AX83" i="5"/>
  <c r="AZ83" i="5" s="1"/>
  <c r="AX84" i="5"/>
  <c r="AX85" i="5"/>
  <c r="AX86" i="5"/>
  <c r="AX88" i="5"/>
  <c r="AX89" i="5"/>
  <c r="AX90" i="5"/>
  <c r="AX91" i="5"/>
  <c r="AX92" i="5"/>
  <c r="AX93" i="5"/>
  <c r="AZ93" i="5" s="1"/>
  <c r="AX94" i="5"/>
  <c r="AY94" i="5" s="1"/>
  <c r="AX95" i="5"/>
  <c r="AZ95" i="5" s="1"/>
  <c r="AX96" i="5"/>
  <c r="AY96" i="5" s="1"/>
  <c r="AX97" i="5"/>
  <c r="AX98" i="5"/>
  <c r="AX99" i="5"/>
  <c r="AX100" i="5"/>
  <c r="AZ100" i="5" s="1"/>
  <c r="AX101" i="5"/>
  <c r="AX102" i="5"/>
  <c r="AX103" i="5"/>
  <c r="AX105" i="5"/>
  <c r="AX106" i="5"/>
  <c r="AX107" i="5"/>
  <c r="AY107" i="5" s="1"/>
  <c r="AX108" i="5"/>
  <c r="AX109" i="5"/>
  <c r="AX110" i="5"/>
  <c r="AX111" i="5"/>
  <c r="AX112" i="5"/>
  <c r="AX113" i="5"/>
  <c r="AY113" i="5" s="1"/>
  <c r="AX114" i="5"/>
  <c r="AX115" i="5"/>
  <c r="E73" i="12"/>
  <c r="F72" i="12"/>
  <c r="E72" i="12"/>
  <c r="D72" i="12"/>
  <c r="F71" i="12"/>
  <c r="E71" i="12"/>
  <c r="D71" i="12"/>
  <c r="D5" i="12"/>
  <c r="D91" i="12" s="1"/>
  <c r="D4" i="12"/>
  <c r="H92" i="12" s="1"/>
  <c r="D3" i="12"/>
  <c r="H91" i="12" s="1"/>
  <c r="AX142" i="5"/>
  <c r="AU142" i="5"/>
  <c r="AR142" i="5"/>
  <c r="AO142" i="5"/>
  <c r="AL142" i="5"/>
  <c r="AI142" i="5"/>
  <c r="AF142" i="5"/>
  <c r="AC142" i="5"/>
  <c r="Z142" i="5"/>
  <c r="W142" i="5"/>
  <c r="T142" i="5"/>
  <c r="Q142" i="5"/>
  <c r="N142" i="5"/>
  <c r="AU141" i="5"/>
  <c r="AO141" i="5"/>
  <c r="AI141" i="5"/>
  <c r="AC141" i="5"/>
  <c r="W141" i="5"/>
  <c r="Q141" i="5"/>
  <c r="E141" i="5"/>
  <c r="F141" i="5" s="1"/>
  <c r="D141" i="5"/>
  <c r="H141" i="5" s="1"/>
  <c r="B141" i="5"/>
  <c r="BB140" i="5"/>
  <c r="AX140" i="5"/>
  <c r="AZ140" i="5" s="1"/>
  <c r="AU140" i="5"/>
  <c r="AV140" i="5" s="1"/>
  <c r="AR140" i="5"/>
  <c r="AS140" i="5" s="1"/>
  <c r="AO140" i="5"/>
  <c r="AQ140" i="5" s="1"/>
  <c r="AL140" i="5"/>
  <c r="AN140" i="5" s="1"/>
  <c r="AI140" i="5"/>
  <c r="AJ140" i="5" s="1"/>
  <c r="AF140" i="5"/>
  <c r="AG140" i="5" s="1"/>
  <c r="AC140" i="5"/>
  <c r="AE140" i="5" s="1"/>
  <c r="Z140" i="5"/>
  <c r="AB140" i="5" s="1"/>
  <c r="W140" i="5"/>
  <c r="X140" i="5" s="1"/>
  <c r="T140" i="5"/>
  <c r="U140" i="5" s="1"/>
  <c r="R140" i="5"/>
  <c r="Q140" i="5"/>
  <c r="S140" i="5" s="1"/>
  <c r="N140" i="5"/>
  <c r="P140" i="5" s="1"/>
  <c r="D140" i="5"/>
  <c r="G140" i="5" s="1"/>
  <c r="B140" i="5"/>
  <c r="B140" i="4" s="1"/>
  <c r="H72" i="12" s="1"/>
  <c r="AX139" i="5"/>
  <c r="AY139" i="5" s="1"/>
  <c r="AU139" i="5"/>
  <c r="AW139" i="5" s="1"/>
  <c r="AR139" i="5"/>
  <c r="AO139" i="5"/>
  <c r="AQ139" i="5" s="1"/>
  <c r="AL139" i="5"/>
  <c r="AI139" i="5"/>
  <c r="AK139" i="5" s="1"/>
  <c r="AF139" i="5"/>
  <c r="AG139" i="5" s="1"/>
  <c r="AC139" i="5"/>
  <c r="Z139" i="5"/>
  <c r="AA139" i="5" s="1"/>
  <c r="W139" i="5"/>
  <c r="Y139" i="5" s="1"/>
  <c r="T139" i="5"/>
  <c r="Q139" i="5"/>
  <c r="S139" i="5" s="1"/>
  <c r="N139" i="5"/>
  <c r="D139" i="5"/>
  <c r="G139" i="5" s="1"/>
  <c r="B139" i="5"/>
  <c r="B139" i="4" s="1"/>
  <c r="H71" i="12" s="1"/>
  <c r="AX138" i="5"/>
  <c r="AU138" i="5"/>
  <c r="AR138" i="5"/>
  <c r="AT138" i="5" s="1"/>
  <c r="AO138" i="5"/>
  <c r="AL138" i="5"/>
  <c r="AM138" i="5" s="1"/>
  <c r="AI138" i="5"/>
  <c r="AJ138" i="5" s="1"/>
  <c r="AF138" i="5"/>
  <c r="AC138" i="5"/>
  <c r="AD138" i="5" s="1"/>
  <c r="Z138" i="5"/>
  <c r="W138" i="5"/>
  <c r="T138" i="5"/>
  <c r="V138" i="5" s="1"/>
  <c r="Q138" i="5"/>
  <c r="N138" i="5"/>
  <c r="O138" i="5" s="1"/>
  <c r="D138" i="5"/>
  <c r="G138" i="5" s="1"/>
  <c r="B138" i="5"/>
  <c r="B138" i="4" s="1"/>
  <c r="H70" i="12" s="1"/>
  <c r="AX137" i="5"/>
  <c r="AU137" i="5"/>
  <c r="AW137" i="5" s="1"/>
  <c r="AR137" i="5"/>
  <c r="AO137" i="5"/>
  <c r="AP137" i="5" s="1"/>
  <c r="AL137" i="5"/>
  <c r="AI137" i="5"/>
  <c r="AF137" i="5"/>
  <c r="AG137" i="5" s="1"/>
  <c r="AC137" i="5"/>
  <c r="AE137" i="5" s="1"/>
  <c r="Z137" i="5"/>
  <c r="W137" i="5"/>
  <c r="Y137" i="5" s="1"/>
  <c r="T137" i="5"/>
  <c r="Q137" i="5"/>
  <c r="N137" i="5"/>
  <c r="O137" i="5" s="1"/>
  <c r="G137" i="5"/>
  <c r="D137" i="5"/>
  <c r="H137" i="5" s="1"/>
  <c r="B137" i="5"/>
  <c r="B138" i="1" s="1"/>
  <c r="AX136" i="5"/>
  <c r="AZ136" i="5" s="1"/>
  <c r="AU136" i="5"/>
  <c r="AR136" i="5"/>
  <c r="AO136" i="5"/>
  <c r="AP136" i="5" s="1"/>
  <c r="AL136" i="5"/>
  <c r="AI136" i="5"/>
  <c r="AJ136" i="5" s="1"/>
  <c r="AF136" i="5"/>
  <c r="AH136" i="5" s="1"/>
  <c r="AC136" i="5"/>
  <c r="Z136" i="5"/>
  <c r="AB136" i="5" s="1"/>
  <c r="W136" i="5"/>
  <c r="T136" i="5"/>
  <c r="V136" i="5" s="1"/>
  <c r="Q136" i="5"/>
  <c r="R136" i="5" s="1"/>
  <c r="N136" i="5"/>
  <c r="D136" i="5"/>
  <c r="G136" i="5" s="1"/>
  <c r="B136" i="5"/>
  <c r="B137" i="1" s="1"/>
  <c r="AX135" i="5"/>
  <c r="AY135" i="5" s="1"/>
  <c r="AU135" i="5"/>
  <c r="AR135" i="5"/>
  <c r="AO135" i="5"/>
  <c r="AQ135" i="5" s="1"/>
  <c r="AL135" i="5"/>
  <c r="AI135" i="5"/>
  <c r="AJ135" i="5" s="1"/>
  <c r="AF135" i="5"/>
  <c r="AH135" i="5" s="1"/>
  <c r="AC135" i="5"/>
  <c r="AE135" i="5" s="1"/>
  <c r="Z135" i="5"/>
  <c r="AA135" i="5" s="1"/>
  <c r="W135" i="5"/>
  <c r="Y135" i="5" s="1"/>
  <c r="T135" i="5"/>
  <c r="Q135" i="5"/>
  <c r="S135" i="5" s="1"/>
  <c r="N135" i="5"/>
  <c r="D135" i="5"/>
  <c r="D135" i="4" s="1"/>
  <c r="B135" i="5"/>
  <c r="AX134" i="5"/>
  <c r="AY134" i="5" s="1"/>
  <c r="AU134" i="5"/>
  <c r="AW134" i="5" s="1"/>
  <c r="AR134" i="5"/>
  <c r="AO134" i="5"/>
  <c r="AP134" i="5" s="1"/>
  <c r="AL134" i="5"/>
  <c r="AI134" i="5"/>
  <c r="AK134" i="5" s="1"/>
  <c r="AF134" i="5"/>
  <c r="AC134" i="5"/>
  <c r="AD134" i="5" s="1"/>
  <c r="Z134" i="5"/>
  <c r="AB134" i="5" s="1"/>
  <c r="W134" i="5"/>
  <c r="Y134" i="5" s="1"/>
  <c r="T134" i="5"/>
  <c r="Q134" i="5"/>
  <c r="N134" i="5"/>
  <c r="D134" i="5"/>
  <c r="G134" i="5" s="1"/>
  <c r="C134" i="5"/>
  <c r="B134" i="5"/>
  <c r="B134" i="4" s="1"/>
  <c r="H66" i="12" s="1"/>
  <c r="AX133" i="5"/>
  <c r="AY133" i="5" s="1"/>
  <c r="AU133" i="5"/>
  <c r="AW133" i="5" s="1"/>
  <c r="AR133" i="5"/>
  <c r="AS133" i="5" s="1"/>
  <c r="AO133" i="5"/>
  <c r="AQ133" i="5" s="1"/>
  <c r="AL133" i="5"/>
  <c r="AI133" i="5"/>
  <c r="AK133" i="5" s="1"/>
  <c r="AF133" i="5"/>
  <c r="AC133" i="5"/>
  <c r="AD133" i="5" s="1"/>
  <c r="Z133" i="5"/>
  <c r="AB133" i="5" s="1"/>
  <c r="W133" i="5"/>
  <c r="Y133" i="5" s="1"/>
  <c r="T133" i="5"/>
  <c r="U133" i="5" s="1"/>
  <c r="Q133" i="5"/>
  <c r="S133" i="5" s="1"/>
  <c r="N133" i="5"/>
  <c r="D133" i="5"/>
  <c r="H133" i="5" s="1"/>
  <c r="C133" i="5"/>
  <c r="C134" i="1" s="1"/>
  <c r="B133" i="5"/>
  <c r="B134" i="1" s="1"/>
  <c r="AX132" i="5"/>
  <c r="AU132" i="5"/>
  <c r="AR132" i="5"/>
  <c r="AO132" i="5"/>
  <c r="AQ132" i="5" s="1"/>
  <c r="AL132" i="5"/>
  <c r="AI132" i="5"/>
  <c r="AJ132" i="5" s="1"/>
  <c r="AF132" i="5"/>
  <c r="AH132" i="5" s="1"/>
  <c r="AC132" i="5"/>
  <c r="AE132" i="5" s="1"/>
  <c r="Z132" i="5"/>
  <c r="W132" i="5"/>
  <c r="X132" i="5" s="1"/>
  <c r="T132" i="5"/>
  <c r="R132" i="5"/>
  <c r="Q132" i="5"/>
  <c r="S132" i="5" s="1"/>
  <c r="N132" i="5"/>
  <c r="D132" i="5"/>
  <c r="D132" i="4" s="1"/>
  <c r="H132" i="4" s="1"/>
  <c r="C132" i="5"/>
  <c r="C132" i="4" s="1"/>
  <c r="I64" i="12" s="1"/>
  <c r="B132" i="5"/>
  <c r="AX131" i="5"/>
  <c r="AU131" i="5"/>
  <c r="AW131" i="5" s="1"/>
  <c r="AR131" i="5"/>
  <c r="AT131" i="5" s="1"/>
  <c r="AO131" i="5"/>
  <c r="AL131" i="5"/>
  <c r="AI131" i="5"/>
  <c r="AK131" i="5" s="1"/>
  <c r="AF131" i="5"/>
  <c r="AC131" i="5"/>
  <c r="AE131" i="5" s="1"/>
  <c r="Z131" i="5"/>
  <c r="W131" i="5"/>
  <c r="Y131" i="5" s="1"/>
  <c r="T131" i="5"/>
  <c r="Q131" i="5"/>
  <c r="S131" i="5" s="1"/>
  <c r="N131" i="5"/>
  <c r="O131" i="5" s="1"/>
  <c r="D131" i="5"/>
  <c r="H131" i="5" s="1"/>
  <c r="C131" i="5"/>
  <c r="C131" i="4" s="1"/>
  <c r="I63" i="12" s="1"/>
  <c r="B131" i="5"/>
  <c r="AX130" i="5"/>
  <c r="AZ130" i="5" s="1"/>
  <c r="AU130" i="5"/>
  <c r="AV130" i="5" s="1"/>
  <c r="AR130" i="5"/>
  <c r="AO130" i="5"/>
  <c r="AP130" i="5" s="1"/>
  <c r="AL130" i="5"/>
  <c r="AI130" i="5"/>
  <c r="AJ130" i="5" s="1"/>
  <c r="AF130" i="5"/>
  <c r="AH130" i="5" s="1"/>
  <c r="AC130" i="5"/>
  <c r="Z130" i="5"/>
  <c r="AB130" i="5" s="1"/>
  <c r="W130" i="5"/>
  <c r="T130" i="5"/>
  <c r="Q130" i="5"/>
  <c r="S130" i="5" s="1"/>
  <c r="N130" i="5"/>
  <c r="D130" i="5"/>
  <c r="G130" i="5" s="1"/>
  <c r="C130" i="5"/>
  <c r="C131" i="1" s="1"/>
  <c r="B130" i="5"/>
  <c r="B131" i="1" s="1"/>
  <c r="AX129" i="5"/>
  <c r="AU129" i="5"/>
  <c r="AW129" i="5" s="1"/>
  <c r="AR129" i="5"/>
  <c r="AT129" i="5" s="1"/>
  <c r="AO129" i="5"/>
  <c r="AL129" i="5"/>
  <c r="AI129" i="5"/>
  <c r="AJ129" i="5" s="1"/>
  <c r="AF129" i="5"/>
  <c r="AC129" i="5"/>
  <c r="Z129" i="5"/>
  <c r="W129" i="5"/>
  <c r="Y129" i="5" s="1"/>
  <c r="T129" i="5"/>
  <c r="V129" i="5" s="1"/>
  <c r="Q129" i="5"/>
  <c r="N129" i="5"/>
  <c r="D129" i="5"/>
  <c r="D130" i="1" s="1"/>
  <c r="C129" i="5"/>
  <c r="C130" i="1" s="1"/>
  <c r="B129" i="5"/>
  <c r="AX128" i="5"/>
  <c r="AU128" i="5"/>
  <c r="AW128" i="5" s="1"/>
  <c r="AR128" i="5"/>
  <c r="AO128" i="5"/>
  <c r="AP128" i="5" s="1"/>
  <c r="AL128" i="5"/>
  <c r="AI128" i="5"/>
  <c r="AF128" i="5"/>
  <c r="AH128" i="5" s="1"/>
  <c r="AC128" i="5"/>
  <c r="Z128" i="5"/>
  <c r="W128" i="5"/>
  <c r="Y128" i="5" s="1"/>
  <c r="T128" i="5"/>
  <c r="Q128" i="5"/>
  <c r="R128" i="5" s="1"/>
  <c r="N128" i="5"/>
  <c r="D128" i="5"/>
  <c r="G128" i="5" s="1"/>
  <c r="C128" i="5"/>
  <c r="B128" i="5"/>
  <c r="B128" i="4" s="1"/>
  <c r="H60" i="12" s="1"/>
  <c r="AX127" i="5"/>
  <c r="AU127" i="5"/>
  <c r="AR127" i="5"/>
  <c r="AO127" i="5"/>
  <c r="AL127" i="5"/>
  <c r="AI127" i="5"/>
  <c r="AF127" i="5"/>
  <c r="AC127" i="5"/>
  <c r="Z127" i="5"/>
  <c r="W127" i="5"/>
  <c r="T127" i="5"/>
  <c r="Q127" i="5"/>
  <c r="N127" i="5"/>
  <c r="G127" i="5"/>
  <c r="AX125" i="5"/>
  <c r="AU125" i="5"/>
  <c r="AR125" i="5"/>
  <c r="AO125" i="5"/>
  <c r="AL125" i="5"/>
  <c r="AI125" i="5"/>
  <c r="AF125" i="5"/>
  <c r="AC125" i="5"/>
  <c r="Z125" i="5"/>
  <c r="W125" i="5"/>
  <c r="T125" i="5"/>
  <c r="Q125" i="5"/>
  <c r="N125" i="5"/>
  <c r="AX124" i="5"/>
  <c r="AU124" i="5"/>
  <c r="AR124" i="5"/>
  <c r="AO124" i="5"/>
  <c r="AL124" i="5"/>
  <c r="AI124" i="5"/>
  <c r="AF124" i="5"/>
  <c r="AC124" i="5"/>
  <c r="Z124" i="5"/>
  <c r="W124" i="5"/>
  <c r="T124" i="5"/>
  <c r="Q124" i="5"/>
  <c r="N124" i="5"/>
  <c r="B124" i="5"/>
  <c r="AX123" i="5"/>
  <c r="AU123" i="5"/>
  <c r="AR123" i="5"/>
  <c r="AO123" i="5"/>
  <c r="AL123" i="5"/>
  <c r="AI123" i="5"/>
  <c r="AF123" i="5"/>
  <c r="AC123" i="5"/>
  <c r="Z123" i="5"/>
  <c r="W123" i="5"/>
  <c r="T123" i="5"/>
  <c r="Q123" i="5"/>
  <c r="N123" i="5"/>
  <c r="B123" i="5"/>
  <c r="AX122" i="5"/>
  <c r="AU122" i="5"/>
  <c r="AW122" i="5" s="1"/>
  <c r="AR122" i="5"/>
  <c r="AO122" i="5"/>
  <c r="AP122" i="5" s="1"/>
  <c r="AL122" i="5"/>
  <c r="AM122" i="5" s="1"/>
  <c r="AI122" i="5"/>
  <c r="AF122" i="5"/>
  <c r="AC122" i="5"/>
  <c r="Z122" i="5"/>
  <c r="W122" i="5"/>
  <c r="Y122" i="5" s="1"/>
  <c r="T122" i="5"/>
  <c r="Q122" i="5"/>
  <c r="R122" i="5" s="1"/>
  <c r="N122" i="5"/>
  <c r="O122" i="5" s="1"/>
  <c r="D122" i="5"/>
  <c r="B122" i="5"/>
  <c r="B122" i="4" s="1"/>
  <c r="D76" i="12" s="1"/>
  <c r="AX121" i="5"/>
  <c r="AU121" i="5"/>
  <c r="AR121" i="5"/>
  <c r="AS121" i="5" s="1"/>
  <c r="AO121" i="5"/>
  <c r="AP121" i="5" s="1"/>
  <c r="AL121" i="5"/>
  <c r="AI121" i="5"/>
  <c r="AK121" i="5" s="1"/>
  <c r="AF121" i="5"/>
  <c r="AC121" i="5"/>
  <c r="AE121" i="5" s="1"/>
  <c r="Z121" i="5"/>
  <c r="W121" i="5"/>
  <c r="T121" i="5"/>
  <c r="U121" i="5" s="1"/>
  <c r="Q121" i="5"/>
  <c r="R121" i="5" s="1"/>
  <c r="N121" i="5"/>
  <c r="D121" i="5"/>
  <c r="D119" i="10" s="1"/>
  <c r="G119" i="10" s="1"/>
  <c r="B121" i="5"/>
  <c r="B121" i="4" s="1"/>
  <c r="D75" i="12" s="1"/>
  <c r="AX120" i="5"/>
  <c r="AU120" i="5"/>
  <c r="AR120" i="5"/>
  <c r="AO120" i="5"/>
  <c r="AQ120" i="5" s="1"/>
  <c r="AL120" i="5"/>
  <c r="AN120" i="5" s="1"/>
  <c r="AI120" i="5"/>
  <c r="AF120" i="5"/>
  <c r="AH120" i="5" s="1"/>
  <c r="AC120" i="5"/>
  <c r="Z120" i="5"/>
  <c r="AB120" i="5" s="1"/>
  <c r="W120" i="5"/>
  <c r="T120" i="5"/>
  <c r="V120" i="5" s="1"/>
  <c r="Q120" i="5"/>
  <c r="S120" i="5" s="1"/>
  <c r="N120" i="5"/>
  <c r="D120" i="5"/>
  <c r="H120" i="5" s="1"/>
  <c r="B120" i="5"/>
  <c r="B118" i="10" s="1"/>
  <c r="AG119" i="5"/>
  <c r="AG118" i="5"/>
  <c r="AG117" i="5"/>
  <c r="AX116" i="5"/>
  <c r="AY116" i="5" s="1"/>
  <c r="AU116" i="5"/>
  <c r="AW116" i="5" s="1"/>
  <c r="AR116" i="5"/>
  <c r="AO116" i="5"/>
  <c r="AL116" i="5"/>
  <c r="AI116" i="5"/>
  <c r="AF116" i="5"/>
  <c r="AC116" i="5"/>
  <c r="Z116" i="5"/>
  <c r="AA116" i="5" s="1"/>
  <c r="W116" i="5"/>
  <c r="Y116" i="5" s="1"/>
  <c r="T116" i="5"/>
  <c r="Q116" i="5"/>
  <c r="N116" i="5"/>
  <c r="P116" i="5" s="1"/>
  <c r="D116" i="5"/>
  <c r="H116" i="5" s="1"/>
  <c r="B116" i="5"/>
  <c r="B116" i="4" s="1"/>
  <c r="D70" i="12" s="1"/>
  <c r="AU115" i="5"/>
  <c r="AW115" i="5" s="1"/>
  <c r="AR115" i="5"/>
  <c r="AO115" i="5"/>
  <c r="AL115" i="5"/>
  <c r="AN115" i="5" s="1"/>
  <c r="AI115" i="5"/>
  <c r="AK115" i="5" s="1"/>
  <c r="AF115" i="5"/>
  <c r="AC115" i="5"/>
  <c r="Z115" i="5"/>
  <c r="W115" i="5"/>
  <c r="X115" i="5" s="1"/>
  <c r="T115" i="5"/>
  <c r="Q115" i="5"/>
  <c r="N115" i="5"/>
  <c r="P115" i="5" s="1"/>
  <c r="D115" i="5"/>
  <c r="G115" i="5" s="1"/>
  <c r="B115" i="5"/>
  <c r="B115" i="4" s="1"/>
  <c r="D69" i="12" s="1"/>
  <c r="AU114" i="5"/>
  <c r="AR114" i="5"/>
  <c r="AT114" i="5" s="1"/>
  <c r="AO114" i="5"/>
  <c r="AP114" i="5" s="1"/>
  <c r="AL114" i="5"/>
  <c r="AI114" i="5"/>
  <c r="AF114" i="5"/>
  <c r="AH114" i="5" s="1"/>
  <c r="AC114" i="5"/>
  <c r="AE114" i="5" s="1"/>
  <c r="Z114" i="5"/>
  <c r="W114" i="5"/>
  <c r="T114" i="5"/>
  <c r="Q114" i="5"/>
  <c r="R114" i="5" s="1"/>
  <c r="N114" i="5"/>
  <c r="P114" i="5" s="1"/>
  <c r="D114" i="5"/>
  <c r="H114" i="5" s="1"/>
  <c r="C114" i="5"/>
  <c r="B114" i="5"/>
  <c r="B114" i="4" s="1"/>
  <c r="D68" i="12" s="1"/>
  <c r="AU113" i="5"/>
  <c r="AW113" i="5" s="1"/>
  <c r="AR113" i="5"/>
  <c r="AO113" i="5"/>
  <c r="AL113" i="5"/>
  <c r="AI113" i="5"/>
  <c r="AK113" i="5" s="1"/>
  <c r="AF113" i="5"/>
  <c r="AC113" i="5"/>
  <c r="AE113" i="5" s="1"/>
  <c r="Z113" i="5"/>
  <c r="AA113" i="5" s="1"/>
  <c r="W113" i="5"/>
  <c r="T113" i="5"/>
  <c r="Q113" i="5"/>
  <c r="S113" i="5" s="1"/>
  <c r="N113" i="5"/>
  <c r="D113" i="5"/>
  <c r="C113" i="5"/>
  <c r="C113" i="4" s="1"/>
  <c r="E67" i="12" s="1"/>
  <c r="B113" i="5"/>
  <c r="AU112" i="5"/>
  <c r="AW112" i="5" s="1"/>
  <c r="AR112" i="5"/>
  <c r="AO112" i="5"/>
  <c r="AL112" i="5"/>
  <c r="AM112" i="5" s="1"/>
  <c r="AI112" i="5"/>
  <c r="AK112" i="5" s="1"/>
  <c r="AF112" i="5"/>
  <c r="AC112" i="5"/>
  <c r="Z112" i="5"/>
  <c r="W112" i="5"/>
  <c r="Y112" i="5" s="1"/>
  <c r="T112" i="5"/>
  <c r="V112" i="5" s="1"/>
  <c r="Q112" i="5"/>
  <c r="N112" i="5"/>
  <c r="D112" i="5"/>
  <c r="C112" i="5"/>
  <c r="B112" i="5"/>
  <c r="B113" i="10" s="1"/>
  <c r="AU111" i="5"/>
  <c r="AW111" i="5" s="1"/>
  <c r="AR111" i="5"/>
  <c r="AO111" i="5"/>
  <c r="AQ111" i="5" s="1"/>
  <c r="AL111" i="5"/>
  <c r="AI111" i="5"/>
  <c r="AJ111" i="5" s="1"/>
  <c r="AF111" i="5"/>
  <c r="AH111" i="5" s="1"/>
  <c r="AC111" i="5"/>
  <c r="AE111" i="5" s="1"/>
  <c r="Z111" i="5"/>
  <c r="W111" i="5"/>
  <c r="Y111" i="5" s="1"/>
  <c r="T111" i="5"/>
  <c r="Q111" i="5"/>
  <c r="N111" i="5"/>
  <c r="D111" i="5"/>
  <c r="D111" i="4" s="1"/>
  <c r="C111" i="5"/>
  <c r="C111" i="4" s="1"/>
  <c r="E65" i="12" s="1"/>
  <c r="B111" i="5"/>
  <c r="B111" i="4" s="1"/>
  <c r="D65" i="12" s="1"/>
  <c r="AU110" i="5"/>
  <c r="AW110" i="5" s="1"/>
  <c r="AR110" i="5"/>
  <c r="AO110" i="5"/>
  <c r="AQ110" i="5" s="1"/>
  <c r="AL110" i="5"/>
  <c r="AM110" i="5" s="1"/>
  <c r="AI110" i="5"/>
  <c r="AK110" i="5" s="1"/>
  <c r="AF110" i="5"/>
  <c r="AC110" i="5"/>
  <c r="AE110" i="5" s="1"/>
  <c r="Z110" i="5"/>
  <c r="W110" i="5"/>
  <c r="Y110" i="5" s="1"/>
  <c r="T110" i="5"/>
  <c r="Q110" i="5"/>
  <c r="R110" i="5" s="1"/>
  <c r="N110" i="5"/>
  <c r="D110" i="5"/>
  <c r="H110" i="5" s="1"/>
  <c r="C110" i="5"/>
  <c r="B110" i="5"/>
  <c r="B110" i="4" s="1"/>
  <c r="D64" i="12" s="1"/>
  <c r="AU109" i="5"/>
  <c r="AV109" i="5" s="1"/>
  <c r="AR109" i="5"/>
  <c r="AO109" i="5"/>
  <c r="AL109" i="5"/>
  <c r="AN109" i="5" s="1"/>
  <c r="AI109" i="5"/>
  <c r="AF109" i="5"/>
  <c r="AC109" i="5"/>
  <c r="Z109" i="5"/>
  <c r="W109" i="5"/>
  <c r="Y109" i="5" s="1"/>
  <c r="T109" i="5"/>
  <c r="Q109" i="5"/>
  <c r="N109" i="5"/>
  <c r="P109" i="5" s="1"/>
  <c r="D109" i="5"/>
  <c r="G109" i="5" s="1"/>
  <c r="C109" i="5"/>
  <c r="C109" i="4" s="1"/>
  <c r="E63" i="12" s="1"/>
  <c r="B109" i="5"/>
  <c r="B109" i="4" s="1"/>
  <c r="D63" i="12" s="1"/>
  <c r="AU108" i="5"/>
  <c r="AV108" i="5" s="1"/>
  <c r="AR108" i="5"/>
  <c r="AT108" i="5" s="1"/>
  <c r="AO108" i="5"/>
  <c r="AQ108" i="5" s="1"/>
  <c r="AL108" i="5"/>
  <c r="AM108" i="5" s="1"/>
  <c r="AI108" i="5"/>
  <c r="AK108" i="5" s="1"/>
  <c r="AF108" i="5"/>
  <c r="AC108" i="5"/>
  <c r="Z108" i="5"/>
  <c r="AA108" i="5" s="1"/>
  <c r="W108" i="5"/>
  <c r="Y108" i="5" s="1"/>
  <c r="T108" i="5"/>
  <c r="Q108" i="5"/>
  <c r="S108" i="5" s="1"/>
  <c r="N108" i="5"/>
  <c r="O108" i="5" s="1"/>
  <c r="D108" i="5"/>
  <c r="D108" i="4" s="1"/>
  <c r="C108" i="5"/>
  <c r="C108" i="4" s="1"/>
  <c r="E62" i="12" s="1"/>
  <c r="B108" i="5"/>
  <c r="B108" i="4" s="1"/>
  <c r="D62" i="12" s="1"/>
  <c r="AU107" i="5"/>
  <c r="AV107" i="5" s="1"/>
  <c r="AR107" i="5"/>
  <c r="AO107" i="5"/>
  <c r="AL107" i="5"/>
  <c r="AI107" i="5"/>
  <c r="AF107" i="5"/>
  <c r="AG107" i="5" s="1"/>
  <c r="AC107" i="5"/>
  <c r="AE107" i="5" s="1"/>
  <c r="Z107" i="5"/>
  <c r="W107" i="5"/>
  <c r="X107" i="5" s="1"/>
  <c r="T107" i="5"/>
  <c r="Q107" i="5"/>
  <c r="N107" i="5"/>
  <c r="D107" i="5"/>
  <c r="D108" i="10" s="1"/>
  <c r="G108" i="10" s="1"/>
  <c r="C107" i="5"/>
  <c r="C107" i="4" s="1"/>
  <c r="E61" i="12" s="1"/>
  <c r="B107" i="5"/>
  <c r="B107" i="4" s="1"/>
  <c r="D61" i="12" s="1"/>
  <c r="AU106" i="5"/>
  <c r="AR106" i="5"/>
  <c r="AT106" i="5" s="1"/>
  <c r="AO106" i="5"/>
  <c r="AP106" i="5" s="1"/>
  <c r="AL106" i="5"/>
  <c r="AN106" i="5" s="1"/>
  <c r="AI106" i="5"/>
  <c r="AJ106" i="5" s="1"/>
  <c r="AF106" i="5"/>
  <c r="AH106" i="5" s="1"/>
  <c r="AC106" i="5"/>
  <c r="AD106" i="5" s="1"/>
  <c r="Z106" i="5"/>
  <c r="W106" i="5"/>
  <c r="Y106" i="5" s="1"/>
  <c r="T106" i="5"/>
  <c r="V106" i="5" s="1"/>
  <c r="Q106" i="5"/>
  <c r="N106" i="5"/>
  <c r="P106" i="5" s="1"/>
  <c r="D106" i="5"/>
  <c r="C106" i="5"/>
  <c r="B106" i="5"/>
  <c r="B107" i="10" s="1"/>
  <c r="AU105" i="5"/>
  <c r="AR105" i="5"/>
  <c r="AO105" i="5"/>
  <c r="AL105" i="5"/>
  <c r="AI105" i="5"/>
  <c r="AF105" i="5"/>
  <c r="AC105" i="5"/>
  <c r="Z105" i="5"/>
  <c r="W105" i="5"/>
  <c r="T105" i="5"/>
  <c r="Q105" i="5"/>
  <c r="N105" i="5"/>
  <c r="G105" i="5"/>
  <c r="AU103" i="5"/>
  <c r="AR103" i="5"/>
  <c r="AO103" i="5"/>
  <c r="AL103" i="5"/>
  <c r="AI103" i="5"/>
  <c r="AF103" i="5"/>
  <c r="AC103" i="5"/>
  <c r="Z103" i="5"/>
  <c r="W103" i="5"/>
  <c r="T103" i="5"/>
  <c r="Q103" i="5"/>
  <c r="N103" i="5"/>
  <c r="AU102" i="5"/>
  <c r="AR102" i="5"/>
  <c r="AO102" i="5"/>
  <c r="AL102" i="5"/>
  <c r="AI102" i="5"/>
  <c r="AF102" i="5"/>
  <c r="AC102" i="5"/>
  <c r="Z102" i="5"/>
  <c r="W102" i="5"/>
  <c r="T102" i="5"/>
  <c r="Q102" i="5"/>
  <c r="N102" i="5"/>
  <c r="AU101" i="5"/>
  <c r="AR101" i="5"/>
  <c r="AO101" i="5"/>
  <c r="AL101" i="5"/>
  <c r="AI101" i="5"/>
  <c r="AC101" i="5"/>
  <c r="Z101" i="5"/>
  <c r="W101" i="5"/>
  <c r="T101" i="5"/>
  <c r="Q101" i="5"/>
  <c r="N101" i="5"/>
  <c r="AU100" i="5"/>
  <c r="AV100" i="5" s="1"/>
  <c r="AR100" i="5"/>
  <c r="AT100" i="5" s="1"/>
  <c r="AO100" i="5"/>
  <c r="AP100" i="5" s="1"/>
  <c r="AL100" i="5"/>
  <c r="AN100" i="5" s="1"/>
  <c r="AI100" i="5"/>
  <c r="AJ100" i="5" s="1"/>
  <c r="AC100" i="5"/>
  <c r="AD100" i="5" s="1"/>
  <c r="Z100" i="5"/>
  <c r="W100" i="5"/>
  <c r="T100" i="5"/>
  <c r="V100" i="5" s="1"/>
  <c r="Q100" i="5"/>
  <c r="N100" i="5"/>
  <c r="O100" i="5" s="1"/>
  <c r="D100" i="5"/>
  <c r="H100" i="5" s="1"/>
  <c r="C100" i="5"/>
  <c r="C100" i="4" s="1"/>
  <c r="I54" i="12" s="1"/>
  <c r="B100" i="5"/>
  <c r="B101" i="1" s="1"/>
  <c r="AU99" i="5"/>
  <c r="AV99" i="5" s="1"/>
  <c r="AR99" i="5"/>
  <c r="AO99" i="5"/>
  <c r="AQ99" i="5" s="1"/>
  <c r="AL99" i="5"/>
  <c r="AI99" i="5"/>
  <c r="AK99" i="5" s="1"/>
  <c r="AC99" i="5"/>
  <c r="AE99" i="5" s="1"/>
  <c r="Z99" i="5"/>
  <c r="AB99" i="5" s="1"/>
  <c r="W99" i="5"/>
  <c r="T99" i="5"/>
  <c r="U99" i="5" s="1"/>
  <c r="Q99" i="5"/>
  <c r="S99" i="5" s="1"/>
  <c r="N99" i="5"/>
  <c r="D99" i="5"/>
  <c r="H99" i="5" s="1"/>
  <c r="C99" i="5"/>
  <c r="C100" i="1" s="1"/>
  <c r="B99" i="5"/>
  <c r="AU98" i="5"/>
  <c r="AW98" i="5" s="1"/>
  <c r="AR98" i="5"/>
  <c r="AO98" i="5"/>
  <c r="AP98" i="5" s="1"/>
  <c r="AL98" i="5"/>
  <c r="AI98" i="5"/>
  <c r="AK98" i="5" s="1"/>
  <c r="AC98" i="5"/>
  <c r="AE98" i="5" s="1"/>
  <c r="Z98" i="5"/>
  <c r="W98" i="5"/>
  <c r="T98" i="5"/>
  <c r="U98" i="5" s="1"/>
  <c r="Q98" i="5"/>
  <c r="S98" i="5" s="1"/>
  <c r="N98" i="5"/>
  <c r="D98" i="5"/>
  <c r="H98" i="5" s="1"/>
  <c r="C98" i="5"/>
  <c r="C98" i="4" s="1"/>
  <c r="I52" i="12" s="1"/>
  <c r="B98" i="5"/>
  <c r="B98" i="4" s="1"/>
  <c r="H52" i="12" s="1"/>
  <c r="AU97" i="5"/>
  <c r="AV97" i="5" s="1"/>
  <c r="AR97" i="5"/>
  <c r="AT97" i="5" s="1"/>
  <c r="AO97" i="5"/>
  <c r="AL97" i="5"/>
  <c r="AI97" i="5"/>
  <c r="AK97" i="5" s="1"/>
  <c r="AC97" i="5"/>
  <c r="AE97" i="5" s="1"/>
  <c r="Z97" i="5"/>
  <c r="W97" i="5"/>
  <c r="T97" i="5"/>
  <c r="U97" i="5" s="1"/>
  <c r="Q97" i="5"/>
  <c r="R97" i="5" s="1"/>
  <c r="N97" i="5"/>
  <c r="D97" i="5"/>
  <c r="H97" i="5" s="1"/>
  <c r="C97" i="5"/>
  <c r="B97" i="5"/>
  <c r="B97" i="4" s="1"/>
  <c r="H51" i="12" s="1"/>
  <c r="AU96" i="5"/>
  <c r="AR96" i="5"/>
  <c r="AO96" i="5"/>
  <c r="AP96" i="5" s="1"/>
  <c r="AL96" i="5"/>
  <c r="AI96" i="5"/>
  <c r="AC96" i="5"/>
  <c r="AE96" i="5" s="1"/>
  <c r="Z96" i="5"/>
  <c r="W96" i="5"/>
  <c r="X96" i="5" s="1"/>
  <c r="T96" i="5"/>
  <c r="U96" i="5" s="1"/>
  <c r="Q96" i="5"/>
  <c r="S96" i="5" s="1"/>
  <c r="N96" i="5"/>
  <c r="D96" i="5"/>
  <c r="G96" i="5" s="1"/>
  <c r="C96" i="5"/>
  <c r="C97" i="1" s="1"/>
  <c r="B96" i="5"/>
  <c r="B97" i="1" s="1"/>
  <c r="AY95" i="5"/>
  <c r="AU95" i="5"/>
  <c r="AR95" i="5"/>
  <c r="AO95" i="5"/>
  <c r="AQ95" i="5" s="1"/>
  <c r="AL95" i="5"/>
  <c r="AN95" i="5" s="1"/>
  <c r="AI95" i="5"/>
  <c r="AC95" i="5"/>
  <c r="Z95" i="5"/>
  <c r="AA95" i="5" s="1"/>
  <c r="W95" i="5"/>
  <c r="Y95" i="5" s="1"/>
  <c r="T95" i="5"/>
  <c r="Q95" i="5"/>
  <c r="N95" i="5"/>
  <c r="O95" i="5" s="1"/>
  <c r="D95" i="5"/>
  <c r="G95" i="5" s="1"/>
  <c r="C95" i="5"/>
  <c r="B95" i="5"/>
  <c r="B95" i="4" s="1"/>
  <c r="H49" i="12" s="1"/>
  <c r="AU94" i="5"/>
  <c r="AV94" i="5" s="1"/>
  <c r="AR94" i="5"/>
  <c r="AO94" i="5"/>
  <c r="AQ94" i="5" s="1"/>
  <c r="AL94" i="5"/>
  <c r="AI94" i="5"/>
  <c r="AJ94" i="5" s="1"/>
  <c r="AC94" i="5"/>
  <c r="Z94" i="5"/>
  <c r="W94" i="5"/>
  <c r="Y94" i="5" s="1"/>
  <c r="T94" i="5"/>
  <c r="Q94" i="5"/>
  <c r="N94" i="5"/>
  <c r="D94" i="5"/>
  <c r="H94" i="5" s="1"/>
  <c r="C94" i="5"/>
  <c r="C94" i="4" s="1"/>
  <c r="I48" i="12" s="1"/>
  <c r="B94" i="5"/>
  <c r="B95" i="1" s="1"/>
  <c r="AU93" i="5"/>
  <c r="AR93" i="5"/>
  <c r="AS93" i="5" s="1"/>
  <c r="AO93" i="5"/>
  <c r="AQ93" i="5" s="1"/>
  <c r="AL93" i="5"/>
  <c r="AI93" i="5"/>
  <c r="AH93" i="5"/>
  <c r="AC93" i="5"/>
  <c r="Z93" i="5"/>
  <c r="W93" i="5"/>
  <c r="Y93" i="5" s="1"/>
  <c r="T93" i="5"/>
  <c r="Q93" i="5"/>
  <c r="N93" i="5"/>
  <c r="O93" i="5" s="1"/>
  <c r="D93" i="5"/>
  <c r="H93" i="5" s="1"/>
  <c r="C93" i="5"/>
  <c r="C93" i="4" s="1"/>
  <c r="I47" i="12" s="1"/>
  <c r="B93" i="5"/>
  <c r="B93" i="4" s="1"/>
  <c r="H47" i="12" s="1"/>
  <c r="AU92" i="5"/>
  <c r="AV92" i="5" s="1"/>
  <c r="AR92" i="5"/>
  <c r="AO92" i="5"/>
  <c r="AL92" i="5"/>
  <c r="AI92" i="5"/>
  <c r="AJ92" i="5" s="1"/>
  <c r="AC92" i="5"/>
  <c r="AD92" i="5" s="1"/>
  <c r="Z92" i="5"/>
  <c r="W92" i="5"/>
  <c r="Y92" i="5" s="1"/>
  <c r="T92" i="5"/>
  <c r="Q92" i="5"/>
  <c r="R92" i="5" s="1"/>
  <c r="N92" i="5"/>
  <c r="P92" i="5" s="1"/>
  <c r="D92" i="5"/>
  <c r="H92" i="5" s="1"/>
  <c r="C92" i="5"/>
  <c r="C93" i="1" s="1"/>
  <c r="B92" i="5"/>
  <c r="AU91" i="5"/>
  <c r="AV91" i="5" s="1"/>
  <c r="AR91" i="5"/>
  <c r="AO91" i="5"/>
  <c r="AL91" i="5"/>
  <c r="AM91" i="5" s="1"/>
  <c r="AI91" i="5"/>
  <c r="AK91" i="5" s="1"/>
  <c r="AC91" i="5"/>
  <c r="Z91" i="5"/>
  <c r="AB91" i="5" s="1"/>
  <c r="W91" i="5"/>
  <c r="Y91" i="5" s="1"/>
  <c r="T91" i="5"/>
  <c r="Q91" i="5"/>
  <c r="R91" i="5" s="1"/>
  <c r="N91" i="5"/>
  <c r="P91" i="5" s="1"/>
  <c r="D91" i="5"/>
  <c r="H91" i="5" s="1"/>
  <c r="C91" i="5"/>
  <c r="C91" i="4" s="1"/>
  <c r="I45" i="12" s="1"/>
  <c r="B91" i="5"/>
  <c r="B92" i="1" s="1"/>
  <c r="AU90" i="5"/>
  <c r="AW90" i="5" s="1"/>
  <c r="AR90" i="5"/>
  <c r="AO90" i="5"/>
  <c r="AL90" i="5"/>
  <c r="AM90" i="5" s="1"/>
  <c r="AI90" i="5"/>
  <c r="AK90" i="5" s="1"/>
  <c r="AC90" i="5"/>
  <c r="AD90" i="5" s="1"/>
  <c r="Z90" i="5"/>
  <c r="AA90" i="5" s="1"/>
  <c r="W90" i="5"/>
  <c r="Y90" i="5" s="1"/>
  <c r="T90" i="5"/>
  <c r="Q90" i="5"/>
  <c r="R90" i="5" s="1"/>
  <c r="N90" i="5"/>
  <c r="D90" i="5"/>
  <c r="H90" i="5" s="1"/>
  <c r="C90" i="5"/>
  <c r="B90" i="5"/>
  <c r="B91" i="1" s="1"/>
  <c r="AU89" i="5"/>
  <c r="AV89" i="5" s="1"/>
  <c r="AR89" i="5"/>
  <c r="AS89" i="5" s="1"/>
  <c r="AO89" i="5"/>
  <c r="AQ89" i="5" s="1"/>
  <c r="AL89" i="5"/>
  <c r="AI89" i="5"/>
  <c r="AJ89" i="5" s="1"/>
  <c r="AC89" i="5"/>
  <c r="Z89" i="5"/>
  <c r="AA89" i="5" s="1"/>
  <c r="W89" i="5"/>
  <c r="Y89" i="5" s="1"/>
  <c r="T89" i="5"/>
  <c r="V89" i="5" s="1"/>
  <c r="Q89" i="5"/>
  <c r="N89" i="5"/>
  <c r="D89" i="5"/>
  <c r="H89" i="5" s="1"/>
  <c r="C89" i="5"/>
  <c r="B89" i="5"/>
  <c r="AU88" i="5"/>
  <c r="AR88" i="5"/>
  <c r="AO88" i="5"/>
  <c r="AL88" i="5"/>
  <c r="AI88" i="5"/>
  <c r="AF88" i="5"/>
  <c r="AC88" i="5"/>
  <c r="Z88" i="5"/>
  <c r="W88" i="5"/>
  <c r="T88" i="5"/>
  <c r="Q88" i="5"/>
  <c r="N88" i="5"/>
  <c r="G88" i="5"/>
  <c r="AU86" i="5"/>
  <c r="AR86" i="5"/>
  <c r="AO86" i="5"/>
  <c r="AL86" i="5"/>
  <c r="AI86" i="5"/>
  <c r="AF86" i="5"/>
  <c r="AC86" i="5"/>
  <c r="Z86" i="5"/>
  <c r="W86" i="5"/>
  <c r="T86" i="5"/>
  <c r="Q86" i="5"/>
  <c r="N86" i="5"/>
  <c r="AU85" i="5"/>
  <c r="AR85" i="5"/>
  <c r="AO85" i="5"/>
  <c r="AL85" i="5"/>
  <c r="AI85" i="5"/>
  <c r="AF85" i="5"/>
  <c r="AC85" i="5"/>
  <c r="Z85" i="5"/>
  <c r="W85" i="5"/>
  <c r="T85" i="5"/>
  <c r="Q85" i="5"/>
  <c r="N85" i="5"/>
  <c r="AU84" i="5"/>
  <c r="AR84" i="5"/>
  <c r="AO84" i="5"/>
  <c r="AL84" i="5"/>
  <c r="AI84" i="5"/>
  <c r="AF84" i="5"/>
  <c r="AC84" i="5"/>
  <c r="Z84" i="5"/>
  <c r="W84" i="5"/>
  <c r="T84" i="5"/>
  <c r="Q84" i="5"/>
  <c r="N84" i="5"/>
  <c r="AU83" i="5"/>
  <c r="AR83" i="5"/>
  <c r="AO83" i="5"/>
  <c r="AL83" i="5"/>
  <c r="AI83" i="5"/>
  <c r="AJ83" i="5" s="1"/>
  <c r="AF83" i="5"/>
  <c r="AG83" i="5" s="1"/>
  <c r="AC83" i="5"/>
  <c r="Z83" i="5"/>
  <c r="W83" i="5"/>
  <c r="X83" i="5" s="1"/>
  <c r="T83" i="5"/>
  <c r="Q83" i="5"/>
  <c r="N83" i="5"/>
  <c r="D83" i="5"/>
  <c r="G83" i="5" s="1"/>
  <c r="C83" i="5"/>
  <c r="C83" i="4" s="1"/>
  <c r="E53" i="12" s="1"/>
  <c r="B83" i="5"/>
  <c r="B83" i="4" s="1"/>
  <c r="D53" i="12" s="1"/>
  <c r="AU82" i="5"/>
  <c r="AV82" i="5" s="1"/>
  <c r="AR82" i="5"/>
  <c r="AO82" i="5"/>
  <c r="AL82" i="5"/>
  <c r="AM82" i="5" s="1"/>
  <c r="AI82" i="5"/>
  <c r="AK82" i="5" s="1"/>
  <c r="AF82" i="5"/>
  <c r="AH82" i="5" s="1"/>
  <c r="AC82" i="5"/>
  <c r="Z82" i="5"/>
  <c r="AA82" i="5" s="1"/>
  <c r="W82" i="5"/>
  <c r="Y82" i="5" s="1"/>
  <c r="T82" i="5"/>
  <c r="Q82" i="5"/>
  <c r="N82" i="5"/>
  <c r="O82" i="5" s="1"/>
  <c r="D82" i="5"/>
  <c r="D82" i="4" s="1"/>
  <c r="F52" i="12" s="1"/>
  <c r="C82" i="5"/>
  <c r="C83" i="10" s="1"/>
  <c r="B82" i="5"/>
  <c r="B82" i="4" s="1"/>
  <c r="D52" i="12" s="1"/>
  <c r="AU81" i="5"/>
  <c r="AW81" i="5" s="1"/>
  <c r="AR81" i="5"/>
  <c r="AO81" i="5"/>
  <c r="AP81" i="5" s="1"/>
  <c r="AL81" i="5"/>
  <c r="AN81" i="5" s="1"/>
  <c r="AI81" i="5"/>
  <c r="AK81" i="5" s="1"/>
  <c r="AF81" i="5"/>
  <c r="AC81" i="5"/>
  <c r="AD81" i="5" s="1"/>
  <c r="Z81" i="5"/>
  <c r="W81" i="5"/>
  <c r="Y81" i="5" s="1"/>
  <c r="T81" i="5"/>
  <c r="Q81" i="5"/>
  <c r="R81" i="5" s="1"/>
  <c r="N81" i="5"/>
  <c r="P81" i="5" s="1"/>
  <c r="D81" i="5"/>
  <c r="H81" i="5" s="1"/>
  <c r="C81" i="5"/>
  <c r="C81" i="4" s="1"/>
  <c r="E51" i="12" s="1"/>
  <c r="B81" i="5"/>
  <c r="B81" i="4" s="1"/>
  <c r="D51" i="12" s="1"/>
  <c r="BC80" i="5"/>
  <c r="AU80" i="5"/>
  <c r="AR80" i="5"/>
  <c r="AO80" i="5"/>
  <c r="AP80" i="5" s="1"/>
  <c r="AL80" i="5"/>
  <c r="AI80" i="5"/>
  <c r="AF80" i="5"/>
  <c r="AC80" i="5"/>
  <c r="AE80" i="5" s="1"/>
  <c r="Z80" i="5"/>
  <c r="AB80" i="5" s="1"/>
  <c r="W80" i="5"/>
  <c r="T80" i="5"/>
  <c r="U80" i="5" s="1"/>
  <c r="Q80" i="5"/>
  <c r="S80" i="5" s="1"/>
  <c r="N80" i="5"/>
  <c r="D80" i="5"/>
  <c r="H80" i="5" s="1"/>
  <c r="C80" i="5"/>
  <c r="C81" i="10" s="1"/>
  <c r="B80" i="5"/>
  <c r="AU79" i="5"/>
  <c r="AV79" i="5" s="1"/>
  <c r="AR79" i="5"/>
  <c r="AT79" i="5" s="1"/>
  <c r="AO79" i="5"/>
  <c r="AL79" i="5"/>
  <c r="AI79" i="5"/>
  <c r="AJ79" i="5" s="1"/>
  <c r="AF79" i="5"/>
  <c r="AH79" i="5" s="1"/>
  <c r="AC79" i="5"/>
  <c r="AE79" i="5" s="1"/>
  <c r="Z79" i="5"/>
  <c r="W79" i="5"/>
  <c r="X79" i="5" s="1"/>
  <c r="T79" i="5"/>
  <c r="V79" i="5" s="1"/>
  <c r="Q79" i="5"/>
  <c r="S79" i="5" s="1"/>
  <c r="N79" i="5"/>
  <c r="D79" i="5"/>
  <c r="D80" i="10" s="1"/>
  <c r="H80" i="10" s="1"/>
  <c r="C79" i="5"/>
  <c r="C80" i="10" s="1"/>
  <c r="B79" i="5"/>
  <c r="B79" i="4" s="1"/>
  <c r="D49" i="12" s="1"/>
  <c r="AU78" i="5"/>
  <c r="AW78" i="5" s="1"/>
  <c r="AR78" i="5"/>
  <c r="AT78" i="5" s="1"/>
  <c r="AO78" i="5"/>
  <c r="AL78" i="5"/>
  <c r="AI78" i="5"/>
  <c r="AJ78" i="5" s="1"/>
  <c r="AF78" i="5"/>
  <c r="AH78" i="5" s="1"/>
  <c r="AC78" i="5"/>
  <c r="Z78" i="5"/>
  <c r="AA78" i="5" s="1"/>
  <c r="W78" i="5"/>
  <c r="T78" i="5"/>
  <c r="V78" i="5" s="1"/>
  <c r="Q78" i="5"/>
  <c r="N78" i="5"/>
  <c r="D78" i="5"/>
  <c r="D79" i="10" s="1"/>
  <c r="G79" i="10" s="1"/>
  <c r="C78" i="5"/>
  <c r="B78" i="5"/>
  <c r="B78" i="4" s="1"/>
  <c r="D48" i="12" s="1"/>
  <c r="BB77" i="5"/>
  <c r="AU77" i="5"/>
  <c r="AR77" i="5"/>
  <c r="AO77" i="5"/>
  <c r="AP77" i="5" s="1"/>
  <c r="AL77" i="5"/>
  <c r="AN77" i="5" s="1"/>
  <c r="AI77" i="5"/>
  <c r="AF77" i="5"/>
  <c r="AC77" i="5"/>
  <c r="AD77" i="5" s="1"/>
  <c r="Z77" i="5"/>
  <c r="AA77" i="5" s="1"/>
  <c r="W77" i="5"/>
  <c r="T77" i="5"/>
  <c r="Q77" i="5"/>
  <c r="R77" i="5" s="1"/>
  <c r="N77" i="5"/>
  <c r="O77" i="5" s="1"/>
  <c r="D77" i="5"/>
  <c r="D77" i="4" s="1"/>
  <c r="C77" i="5"/>
  <c r="C78" i="10" s="1"/>
  <c r="B77" i="5"/>
  <c r="AU76" i="5"/>
  <c r="AR76" i="5"/>
  <c r="AO76" i="5"/>
  <c r="AQ76" i="5" s="1"/>
  <c r="AL76" i="5"/>
  <c r="AI76" i="5"/>
  <c r="AF76" i="5"/>
  <c r="AC76" i="5"/>
  <c r="AD76" i="5" s="1"/>
  <c r="Z76" i="5"/>
  <c r="W76" i="5"/>
  <c r="T76" i="5"/>
  <c r="U76" i="5" s="1"/>
  <c r="Q76" i="5"/>
  <c r="S76" i="5" s="1"/>
  <c r="N76" i="5"/>
  <c r="D76" i="5"/>
  <c r="H76" i="5" s="1"/>
  <c r="C76" i="5"/>
  <c r="C76" i="4" s="1"/>
  <c r="E46" i="12" s="1"/>
  <c r="B76" i="5"/>
  <c r="AU75" i="5"/>
  <c r="AV75" i="5" s="1"/>
  <c r="AR75" i="5"/>
  <c r="AS75" i="5" s="1"/>
  <c r="AO75" i="5"/>
  <c r="AL75" i="5"/>
  <c r="AI75" i="5"/>
  <c r="AF75" i="5"/>
  <c r="AC75" i="5"/>
  <c r="Z75" i="5"/>
  <c r="W75" i="5"/>
  <c r="X75" i="5" s="1"/>
  <c r="T75" i="5"/>
  <c r="V75" i="5" s="1"/>
  <c r="Q75" i="5"/>
  <c r="N75" i="5"/>
  <c r="D75" i="5"/>
  <c r="G75" i="5" s="1"/>
  <c r="C75" i="5"/>
  <c r="C76" i="10" s="1"/>
  <c r="B75" i="5"/>
  <c r="B75" i="4" s="1"/>
  <c r="D45" i="12" s="1"/>
  <c r="AU74" i="5"/>
  <c r="AW74" i="5" s="1"/>
  <c r="AR74" i="5"/>
  <c r="AO74" i="5"/>
  <c r="AL74" i="5"/>
  <c r="AI74" i="5"/>
  <c r="AF74" i="5"/>
  <c r="AC74" i="5"/>
  <c r="Z74" i="5"/>
  <c r="AA74" i="5" s="1"/>
  <c r="W74" i="5"/>
  <c r="Y74" i="5" s="1"/>
  <c r="T74" i="5"/>
  <c r="Q74" i="5"/>
  <c r="N74" i="5"/>
  <c r="D74" i="5"/>
  <c r="C74" i="5"/>
  <c r="C75" i="10" s="1"/>
  <c r="B74" i="5"/>
  <c r="B75" i="10" s="1"/>
  <c r="AU73" i="5"/>
  <c r="AW73" i="5" s="1"/>
  <c r="AR73" i="5"/>
  <c r="AO73" i="5"/>
  <c r="AP73" i="5" s="1"/>
  <c r="AL73" i="5"/>
  <c r="AI73" i="5"/>
  <c r="AK73" i="5" s="1"/>
  <c r="AF73" i="5"/>
  <c r="AC73" i="5"/>
  <c r="Z73" i="5"/>
  <c r="AB73" i="5" s="1"/>
  <c r="W73" i="5"/>
  <c r="Y73" i="5" s="1"/>
  <c r="T73" i="5"/>
  <c r="Q73" i="5"/>
  <c r="R73" i="5" s="1"/>
  <c r="N73" i="5"/>
  <c r="O73" i="5" s="1"/>
  <c r="D73" i="5"/>
  <c r="H73" i="5" s="1"/>
  <c r="C73" i="5"/>
  <c r="B73" i="5"/>
  <c r="B73" i="4" s="1"/>
  <c r="D43" i="12" s="1"/>
  <c r="AU72" i="5"/>
  <c r="AR72" i="5"/>
  <c r="AO72" i="5"/>
  <c r="AL72" i="5"/>
  <c r="AI72" i="5"/>
  <c r="AF72" i="5"/>
  <c r="AC72" i="5"/>
  <c r="Z72" i="5"/>
  <c r="W72" i="5"/>
  <c r="T72" i="5"/>
  <c r="Q72" i="5"/>
  <c r="N72" i="5"/>
  <c r="G72" i="5"/>
  <c r="AU70" i="5"/>
  <c r="AR70" i="5"/>
  <c r="AO70" i="5"/>
  <c r="AL70" i="5"/>
  <c r="AI70" i="5"/>
  <c r="AF70" i="5"/>
  <c r="AC70" i="5"/>
  <c r="Z70" i="5"/>
  <c r="W70" i="5"/>
  <c r="T70" i="5"/>
  <c r="Q70" i="5"/>
  <c r="N70" i="5"/>
  <c r="AU69" i="5"/>
  <c r="AR69" i="5"/>
  <c r="AO69" i="5"/>
  <c r="AL69" i="5"/>
  <c r="AI69" i="5"/>
  <c r="AF69" i="5"/>
  <c r="AC69" i="5"/>
  <c r="Z69" i="5"/>
  <c r="W69" i="5"/>
  <c r="T69" i="5"/>
  <c r="Q69" i="5"/>
  <c r="N69" i="5"/>
  <c r="AU68" i="5"/>
  <c r="AR68" i="5"/>
  <c r="AO68" i="5"/>
  <c r="AL68" i="5"/>
  <c r="AI68" i="5"/>
  <c r="AF68" i="5"/>
  <c r="AC68" i="5"/>
  <c r="Z68" i="5"/>
  <c r="W68" i="5"/>
  <c r="T68" i="5"/>
  <c r="Q68" i="5"/>
  <c r="N68" i="5"/>
  <c r="AU67" i="5"/>
  <c r="AW67" i="5" s="1"/>
  <c r="AR67" i="5"/>
  <c r="AO67" i="5"/>
  <c r="AP67" i="5" s="1"/>
  <c r="AL67" i="5"/>
  <c r="AN67" i="5" s="1"/>
  <c r="AI67" i="5"/>
  <c r="AK67" i="5" s="1"/>
  <c r="AF67" i="5"/>
  <c r="AC67" i="5"/>
  <c r="Z67" i="5"/>
  <c r="AB67" i="5" s="1"/>
  <c r="W67" i="5"/>
  <c r="Y67" i="5" s="1"/>
  <c r="T67" i="5"/>
  <c r="Q67" i="5"/>
  <c r="R67" i="5" s="1"/>
  <c r="N67" i="5"/>
  <c r="D67" i="5"/>
  <c r="H67" i="5" s="1"/>
  <c r="C67" i="5"/>
  <c r="C67" i="4" s="1"/>
  <c r="I37" i="12" s="1"/>
  <c r="B67" i="5"/>
  <c r="B68" i="1" s="1"/>
  <c r="AU66" i="5"/>
  <c r="AW66" i="5" s="1"/>
  <c r="AR66" i="5"/>
  <c r="AO66" i="5"/>
  <c r="AL66" i="5"/>
  <c r="AM66" i="5" s="1"/>
  <c r="AI66" i="5"/>
  <c r="AK66" i="5" s="1"/>
  <c r="AF66" i="5"/>
  <c r="AC66" i="5"/>
  <c r="Z66" i="5"/>
  <c r="AA66" i="5" s="1"/>
  <c r="W66" i="5"/>
  <c r="Y66" i="5" s="1"/>
  <c r="T66" i="5"/>
  <c r="Q66" i="5"/>
  <c r="N66" i="5"/>
  <c r="O66" i="5" s="1"/>
  <c r="D66" i="5"/>
  <c r="H66" i="5" s="1"/>
  <c r="C66" i="5"/>
  <c r="C67" i="1" s="1"/>
  <c r="B66" i="5"/>
  <c r="B67" i="1" s="1"/>
  <c r="AU65" i="5"/>
  <c r="AV65" i="5" s="1"/>
  <c r="AR65" i="5"/>
  <c r="AO65" i="5"/>
  <c r="AQ65" i="5" s="1"/>
  <c r="AL65" i="5"/>
  <c r="AI65" i="5"/>
  <c r="AF65" i="5"/>
  <c r="AG65" i="5" s="1"/>
  <c r="AC65" i="5"/>
  <c r="Z65" i="5"/>
  <c r="W65" i="5"/>
  <c r="X65" i="5" s="1"/>
  <c r="T65" i="5"/>
  <c r="Q65" i="5"/>
  <c r="S65" i="5" s="1"/>
  <c r="N65" i="5"/>
  <c r="D65" i="5"/>
  <c r="D66" i="1" s="1"/>
  <c r="C65" i="5"/>
  <c r="C65" i="4" s="1"/>
  <c r="I35" i="12" s="1"/>
  <c r="B65" i="5"/>
  <c r="B65" i="4" s="1"/>
  <c r="H35" i="12" s="1"/>
  <c r="AU64" i="5"/>
  <c r="AR64" i="5"/>
  <c r="AO64" i="5"/>
  <c r="AQ64" i="5" s="1"/>
  <c r="AL64" i="5"/>
  <c r="AI64" i="5"/>
  <c r="AF64" i="5"/>
  <c r="AG64" i="5" s="1"/>
  <c r="AC64" i="5"/>
  <c r="AD64" i="5" s="1"/>
  <c r="Z64" i="5"/>
  <c r="W64" i="5"/>
  <c r="T64" i="5"/>
  <c r="Q64" i="5"/>
  <c r="S64" i="5" s="1"/>
  <c r="N64" i="5"/>
  <c r="D64" i="5"/>
  <c r="H64" i="5" s="1"/>
  <c r="C64" i="5"/>
  <c r="C64" i="4" s="1"/>
  <c r="I34" i="12" s="1"/>
  <c r="B64" i="5"/>
  <c r="AU63" i="5"/>
  <c r="AV63" i="5" s="1"/>
  <c r="AR63" i="5"/>
  <c r="AO63" i="5"/>
  <c r="AL63" i="5"/>
  <c r="AM63" i="5" s="1"/>
  <c r="AI63" i="5"/>
  <c r="AF63" i="5"/>
  <c r="AC63" i="5"/>
  <c r="Z63" i="5"/>
  <c r="W63" i="5"/>
  <c r="X63" i="5" s="1"/>
  <c r="T63" i="5"/>
  <c r="Q63" i="5"/>
  <c r="N63" i="5"/>
  <c r="D63" i="5"/>
  <c r="D63" i="4" s="1"/>
  <c r="J33" i="12" s="1"/>
  <c r="C63" i="5"/>
  <c r="C64" i="1" s="1"/>
  <c r="B63" i="5"/>
  <c r="B63" i="4" s="1"/>
  <c r="H33" i="12" s="1"/>
  <c r="AU62" i="5"/>
  <c r="AV62" i="5" s="1"/>
  <c r="AR62" i="5"/>
  <c r="AT62" i="5" s="1"/>
  <c r="AO62" i="5"/>
  <c r="AQ62" i="5" s="1"/>
  <c r="AL62" i="5"/>
  <c r="AI62" i="5"/>
  <c r="AJ62" i="5" s="1"/>
  <c r="AF62" i="5"/>
  <c r="AC62" i="5"/>
  <c r="AE62" i="5" s="1"/>
  <c r="Z62" i="5"/>
  <c r="W62" i="5"/>
  <c r="X62" i="5" s="1"/>
  <c r="T62" i="5"/>
  <c r="Q62" i="5"/>
  <c r="S62" i="5" s="1"/>
  <c r="N62" i="5"/>
  <c r="D62" i="5"/>
  <c r="D63" i="1" s="1"/>
  <c r="C62" i="5"/>
  <c r="C63" i="1" s="1"/>
  <c r="B62" i="5"/>
  <c r="B63" i="1" s="1"/>
  <c r="AY61" i="5"/>
  <c r="AU61" i="5"/>
  <c r="AR61" i="5"/>
  <c r="AO61" i="5"/>
  <c r="AP61" i="5" s="1"/>
  <c r="AL61" i="5"/>
  <c r="AN61" i="5" s="1"/>
  <c r="AI61" i="5"/>
  <c r="AF61" i="5"/>
  <c r="AC61" i="5"/>
  <c r="AE61" i="5" s="1"/>
  <c r="Z61" i="5"/>
  <c r="AB61" i="5" s="1"/>
  <c r="W61" i="5"/>
  <c r="T61" i="5"/>
  <c r="Q61" i="5"/>
  <c r="R61" i="5" s="1"/>
  <c r="N61" i="5"/>
  <c r="P61" i="5" s="1"/>
  <c r="D61" i="5"/>
  <c r="H61" i="5" s="1"/>
  <c r="C61" i="5"/>
  <c r="C62" i="1" s="1"/>
  <c r="B61" i="5"/>
  <c r="B61" i="4" s="1"/>
  <c r="H31" i="12" s="1"/>
  <c r="AU60" i="5"/>
  <c r="AW60" i="5" s="1"/>
  <c r="AR60" i="5"/>
  <c r="AO60" i="5"/>
  <c r="AL60" i="5"/>
  <c r="AI60" i="5"/>
  <c r="AF60" i="5"/>
  <c r="AC60" i="5"/>
  <c r="AD60" i="5" s="1"/>
  <c r="Z60" i="5"/>
  <c r="W60" i="5"/>
  <c r="T60" i="5"/>
  <c r="Q60" i="5"/>
  <c r="N60" i="5"/>
  <c r="O60" i="5" s="1"/>
  <c r="D60" i="5"/>
  <c r="H60" i="5" s="1"/>
  <c r="C60" i="5"/>
  <c r="C61" i="1" s="1"/>
  <c r="B60" i="5"/>
  <c r="B60" i="4" s="1"/>
  <c r="H30" i="12" s="1"/>
  <c r="AU59" i="5"/>
  <c r="AR59" i="5"/>
  <c r="AO59" i="5"/>
  <c r="AL59" i="5"/>
  <c r="AI59" i="5"/>
  <c r="AJ59" i="5" s="1"/>
  <c r="AF59" i="5"/>
  <c r="AC59" i="5"/>
  <c r="Z59" i="5"/>
  <c r="W59" i="5"/>
  <c r="T59" i="5"/>
  <c r="Q59" i="5"/>
  <c r="S59" i="5" s="1"/>
  <c r="N59" i="5"/>
  <c r="D59" i="5"/>
  <c r="G59" i="5" s="1"/>
  <c r="C59" i="5"/>
  <c r="C59" i="4" s="1"/>
  <c r="I29" i="12" s="1"/>
  <c r="B59" i="5"/>
  <c r="B59" i="4" s="1"/>
  <c r="H29" i="12" s="1"/>
  <c r="AU58" i="5"/>
  <c r="AW58" i="5" s="1"/>
  <c r="AR58" i="5"/>
  <c r="AO58" i="5"/>
  <c r="AQ58" i="5" s="1"/>
  <c r="AL58" i="5"/>
  <c r="AN58" i="5" s="1"/>
  <c r="AI58" i="5"/>
  <c r="AF58" i="5"/>
  <c r="AC58" i="5"/>
  <c r="Z58" i="5"/>
  <c r="W58" i="5"/>
  <c r="Y58" i="5" s="1"/>
  <c r="T58" i="5"/>
  <c r="Q58" i="5"/>
  <c r="S58" i="5" s="1"/>
  <c r="N58" i="5"/>
  <c r="D58" i="5"/>
  <c r="H58" i="5" s="1"/>
  <c r="C58" i="5"/>
  <c r="C59" i="1" s="1"/>
  <c r="B58" i="5"/>
  <c r="B58" i="4" s="1"/>
  <c r="H28" i="12" s="1"/>
  <c r="AU57" i="5"/>
  <c r="AV57" i="5" s="1"/>
  <c r="AR57" i="5"/>
  <c r="AT57" i="5" s="1"/>
  <c r="AO57" i="5"/>
  <c r="AP57" i="5" s="1"/>
  <c r="AL57" i="5"/>
  <c r="AI57" i="5"/>
  <c r="AF57" i="5"/>
  <c r="AH57" i="5" s="1"/>
  <c r="AC57" i="5"/>
  <c r="Z57" i="5"/>
  <c r="W57" i="5"/>
  <c r="T57" i="5"/>
  <c r="Q57" i="5"/>
  <c r="R57" i="5" s="1"/>
  <c r="N57" i="5"/>
  <c r="D57" i="5"/>
  <c r="D57" i="4" s="1"/>
  <c r="J27" i="12" s="1"/>
  <c r="C57" i="5"/>
  <c r="B57" i="5"/>
  <c r="B58" i="1" s="1"/>
  <c r="AU56" i="5"/>
  <c r="AR56" i="5"/>
  <c r="AT56" i="5" s="1"/>
  <c r="AO56" i="5"/>
  <c r="AL56" i="5"/>
  <c r="AM56" i="5" s="1"/>
  <c r="AI56" i="5"/>
  <c r="AK56" i="5" s="1"/>
  <c r="AF56" i="5"/>
  <c r="AC56" i="5"/>
  <c r="AE56" i="5" s="1"/>
  <c r="Z56" i="5"/>
  <c r="W56" i="5"/>
  <c r="Y56" i="5" s="1"/>
  <c r="T56" i="5"/>
  <c r="Q56" i="5"/>
  <c r="N56" i="5"/>
  <c r="O56" i="5" s="1"/>
  <c r="D56" i="5"/>
  <c r="D57" i="1" s="1"/>
  <c r="C56" i="5"/>
  <c r="C57" i="1" s="1"/>
  <c r="B56" i="5"/>
  <c r="B56" i="4" s="1"/>
  <c r="H26" i="12" s="1"/>
  <c r="AU55" i="5"/>
  <c r="AR55" i="5"/>
  <c r="AO55" i="5"/>
  <c r="AL55" i="5"/>
  <c r="AI55" i="5"/>
  <c r="AF55" i="5"/>
  <c r="AC55" i="5"/>
  <c r="Z55" i="5"/>
  <c r="W55" i="5"/>
  <c r="T55" i="5"/>
  <c r="Q55" i="5"/>
  <c r="N55" i="5"/>
  <c r="G55" i="5"/>
  <c r="AU53" i="5"/>
  <c r="AR53" i="5"/>
  <c r="AO53" i="5"/>
  <c r="AL53" i="5"/>
  <c r="AI53" i="5"/>
  <c r="AF53" i="5"/>
  <c r="AC53" i="5"/>
  <c r="Z53" i="5"/>
  <c r="W53" i="5"/>
  <c r="T53" i="5"/>
  <c r="Q53" i="5"/>
  <c r="N53" i="5"/>
  <c r="AU52" i="5"/>
  <c r="AR52" i="5"/>
  <c r="AO52" i="5"/>
  <c r="AL52" i="5"/>
  <c r="AI52" i="5"/>
  <c r="AF52" i="5"/>
  <c r="AC52" i="5"/>
  <c r="Z52" i="5"/>
  <c r="W52" i="5"/>
  <c r="T52" i="5"/>
  <c r="Q52" i="5"/>
  <c r="N52" i="5"/>
  <c r="AU51" i="5"/>
  <c r="AW51" i="5" s="1"/>
  <c r="AR51" i="5"/>
  <c r="AT51" i="5" s="1"/>
  <c r="AO51" i="5"/>
  <c r="AQ51" i="5" s="1"/>
  <c r="AL51" i="5"/>
  <c r="AN51" i="5" s="1"/>
  <c r="AI51" i="5"/>
  <c r="AK51" i="5" s="1"/>
  <c r="AF51" i="5"/>
  <c r="AH51" i="5" s="1"/>
  <c r="AC51" i="5"/>
  <c r="AE51" i="5" s="1"/>
  <c r="Z51" i="5"/>
  <c r="AB51" i="5" s="1"/>
  <c r="W51" i="5"/>
  <c r="Y51" i="5" s="1"/>
  <c r="T51" i="5"/>
  <c r="V51" i="5" s="1"/>
  <c r="Q51" i="5"/>
  <c r="S51" i="5" s="1"/>
  <c r="N51" i="5"/>
  <c r="AU50" i="5"/>
  <c r="AW50" i="5" s="1"/>
  <c r="AR50" i="5"/>
  <c r="AO50" i="5"/>
  <c r="AQ50" i="5" s="1"/>
  <c r="AL50" i="5"/>
  <c r="AM50" i="5" s="1"/>
  <c r="AI50" i="5"/>
  <c r="AF50" i="5"/>
  <c r="AC50" i="5"/>
  <c r="AE50" i="5" s="1"/>
  <c r="Z50" i="5"/>
  <c r="AA50" i="5" s="1"/>
  <c r="W50" i="5"/>
  <c r="Y50" i="5" s="1"/>
  <c r="T50" i="5"/>
  <c r="Q50" i="5"/>
  <c r="S50" i="5" s="1"/>
  <c r="N50" i="5"/>
  <c r="O50" i="5" s="1"/>
  <c r="C50" i="5"/>
  <c r="C51" i="10" s="1"/>
  <c r="U51" i="10" s="1"/>
  <c r="B50" i="5"/>
  <c r="AU49" i="5"/>
  <c r="AR49" i="5"/>
  <c r="AO49" i="5"/>
  <c r="AP49" i="5" s="1"/>
  <c r="AL49" i="5"/>
  <c r="AI49" i="5"/>
  <c r="AK49" i="5" s="1"/>
  <c r="AF49" i="5"/>
  <c r="AC49" i="5"/>
  <c r="Z49" i="5"/>
  <c r="W49" i="5"/>
  <c r="Y49" i="5" s="1"/>
  <c r="T49" i="5"/>
  <c r="Q49" i="5"/>
  <c r="S49" i="5" s="1"/>
  <c r="N49" i="5"/>
  <c r="H49" i="5"/>
  <c r="G49" i="5"/>
  <c r="C49" i="5"/>
  <c r="C49" i="4" s="1"/>
  <c r="E35" i="12" s="1"/>
  <c r="B49" i="5"/>
  <c r="B50" i="10" s="1"/>
  <c r="AU48" i="5"/>
  <c r="AR48" i="5"/>
  <c r="AO48" i="5"/>
  <c r="AQ48" i="5" s="1"/>
  <c r="AL48" i="5"/>
  <c r="AN48" i="5" s="1"/>
  <c r="AI48" i="5"/>
  <c r="AK48" i="5" s="1"/>
  <c r="AF48" i="5"/>
  <c r="AC48" i="5"/>
  <c r="AE48" i="5" s="1"/>
  <c r="Z48" i="5"/>
  <c r="AA48" i="5" s="1"/>
  <c r="W48" i="5"/>
  <c r="Y48" i="5" s="1"/>
  <c r="T48" i="5"/>
  <c r="Q48" i="5"/>
  <c r="N48" i="5"/>
  <c r="P48" i="5" s="1"/>
  <c r="C48" i="5"/>
  <c r="C49" i="10" s="1"/>
  <c r="U49" i="10" s="1"/>
  <c r="B48" i="5"/>
  <c r="B49" i="10" s="1"/>
  <c r="BB47" i="5"/>
  <c r="AU47" i="5"/>
  <c r="AW47" i="5" s="1"/>
  <c r="AR47" i="5"/>
  <c r="AO47" i="5"/>
  <c r="AQ47" i="5" s="1"/>
  <c r="AL47" i="5"/>
  <c r="AI47" i="5"/>
  <c r="AK47" i="5" s="1"/>
  <c r="AF47" i="5"/>
  <c r="AC47" i="5"/>
  <c r="AE47" i="5" s="1"/>
  <c r="Z47" i="5"/>
  <c r="W47" i="5"/>
  <c r="Y47" i="5" s="1"/>
  <c r="T47" i="5"/>
  <c r="Q47" i="5"/>
  <c r="R47" i="5" s="1"/>
  <c r="N47" i="5"/>
  <c r="P47" i="5" s="1"/>
  <c r="C47" i="5"/>
  <c r="C48" i="10" s="1"/>
  <c r="U48" i="10" s="1"/>
  <c r="B47" i="5"/>
  <c r="B47" i="4" s="1"/>
  <c r="D33" i="12" s="1"/>
  <c r="AU46" i="5"/>
  <c r="AW46" i="5" s="1"/>
  <c r="AR46" i="5"/>
  <c r="AO46" i="5"/>
  <c r="AL46" i="5"/>
  <c r="AI46" i="5"/>
  <c r="AK46" i="5" s="1"/>
  <c r="AF46" i="5"/>
  <c r="AC46" i="5"/>
  <c r="AD46" i="5" s="1"/>
  <c r="Z46" i="5"/>
  <c r="AB46" i="5" s="1"/>
  <c r="W46" i="5"/>
  <c r="T46" i="5"/>
  <c r="Q46" i="5"/>
  <c r="S46" i="5" s="1"/>
  <c r="N46" i="5"/>
  <c r="C46" i="5"/>
  <c r="C46" i="4" s="1"/>
  <c r="E32" i="12" s="1"/>
  <c r="B46" i="5"/>
  <c r="B47" i="10" s="1"/>
  <c r="AU45" i="5"/>
  <c r="AW45" i="5" s="1"/>
  <c r="AR45" i="5"/>
  <c r="AO45" i="5"/>
  <c r="AQ45" i="5" s="1"/>
  <c r="AL45" i="5"/>
  <c r="AI45" i="5"/>
  <c r="AF45" i="5"/>
  <c r="AC45" i="5"/>
  <c r="AD45" i="5" s="1"/>
  <c r="Z45" i="5"/>
  <c r="W45" i="5"/>
  <c r="T45" i="5"/>
  <c r="Q45" i="5"/>
  <c r="S45" i="5" s="1"/>
  <c r="N45" i="5"/>
  <c r="O45" i="5" s="1"/>
  <c r="H45" i="5"/>
  <c r="G45" i="5"/>
  <c r="C45" i="5"/>
  <c r="C46" i="10" s="1"/>
  <c r="U46" i="10" s="1"/>
  <c r="B45" i="5"/>
  <c r="AY44" i="5"/>
  <c r="AU44" i="5"/>
  <c r="AR44" i="5"/>
  <c r="AO44" i="5"/>
  <c r="AP44" i="5" s="1"/>
  <c r="AL44" i="5"/>
  <c r="AM44" i="5" s="1"/>
  <c r="AI44" i="5"/>
  <c r="AK44" i="5" s="1"/>
  <c r="AF44" i="5"/>
  <c r="AC44" i="5"/>
  <c r="AE44" i="5" s="1"/>
  <c r="Z44" i="5"/>
  <c r="AB44" i="5" s="1"/>
  <c r="W44" i="5"/>
  <c r="Y44" i="5" s="1"/>
  <c r="T44" i="5"/>
  <c r="Q44" i="5"/>
  <c r="S44" i="5" s="1"/>
  <c r="N44" i="5"/>
  <c r="O44" i="5" s="1"/>
  <c r="C44" i="5"/>
  <c r="C45" i="10" s="1"/>
  <c r="U45" i="10" s="1"/>
  <c r="B44" i="5"/>
  <c r="B45" i="10" s="1"/>
  <c r="BB43" i="5"/>
  <c r="AU43" i="5"/>
  <c r="AW43" i="5" s="1"/>
  <c r="AR43" i="5"/>
  <c r="AO43" i="5"/>
  <c r="AP43" i="5" s="1"/>
  <c r="AL43" i="5"/>
  <c r="AM43" i="5" s="1"/>
  <c r="AI43" i="5"/>
  <c r="AF43" i="5"/>
  <c r="AC43" i="5"/>
  <c r="AE43" i="5" s="1"/>
  <c r="Z43" i="5"/>
  <c r="AA43" i="5" s="1"/>
  <c r="W43" i="5"/>
  <c r="Y43" i="5" s="1"/>
  <c r="T43" i="5"/>
  <c r="Q43" i="5"/>
  <c r="S43" i="5" s="1"/>
  <c r="N43" i="5"/>
  <c r="O43" i="5" s="1"/>
  <c r="C43" i="5"/>
  <c r="C44" i="10" s="1"/>
  <c r="U44" i="10" s="1"/>
  <c r="B43" i="5"/>
  <c r="B43" i="4" s="1"/>
  <c r="D29" i="12" s="1"/>
  <c r="AU42" i="5"/>
  <c r="AV42" i="5" s="1"/>
  <c r="AR42" i="5"/>
  <c r="AT42" i="5" s="1"/>
  <c r="AO42" i="5"/>
  <c r="AL42" i="5"/>
  <c r="AM42" i="5" s="1"/>
  <c r="AI42" i="5"/>
  <c r="AF42" i="5"/>
  <c r="AH42" i="5" s="1"/>
  <c r="AC42" i="5"/>
  <c r="Z42" i="5"/>
  <c r="AA42" i="5" s="1"/>
  <c r="W42" i="5"/>
  <c r="Y42" i="5" s="1"/>
  <c r="T42" i="5"/>
  <c r="Q42" i="5"/>
  <c r="N42" i="5"/>
  <c r="O42" i="5" s="1"/>
  <c r="C42" i="5"/>
  <c r="C42" i="4" s="1"/>
  <c r="E28" i="12" s="1"/>
  <c r="B42" i="5"/>
  <c r="B43" i="10" s="1"/>
  <c r="AU41" i="5"/>
  <c r="AW41" i="5" s="1"/>
  <c r="AR41" i="5"/>
  <c r="AT41" i="5" s="1"/>
  <c r="AO41" i="5"/>
  <c r="AL41" i="5"/>
  <c r="AM41" i="5" s="1"/>
  <c r="AI41" i="5"/>
  <c r="AF41" i="5"/>
  <c r="AC41" i="5"/>
  <c r="Z41" i="5"/>
  <c r="AA41" i="5" s="1"/>
  <c r="W41" i="5"/>
  <c r="Y41" i="5" s="1"/>
  <c r="T41" i="5"/>
  <c r="V41" i="5" s="1"/>
  <c r="Q41" i="5"/>
  <c r="N41" i="5"/>
  <c r="O41" i="5" s="1"/>
  <c r="H41" i="5"/>
  <c r="G41" i="5"/>
  <c r="C41" i="5"/>
  <c r="C41" i="4" s="1"/>
  <c r="E27" i="12" s="1"/>
  <c r="B41" i="5"/>
  <c r="B41" i="4" s="1"/>
  <c r="D27" i="12" s="1"/>
  <c r="AZ40" i="5"/>
  <c r="AU40" i="5"/>
  <c r="AR40" i="5"/>
  <c r="AO40" i="5"/>
  <c r="AL40" i="5"/>
  <c r="AN40" i="5" s="1"/>
  <c r="AI40" i="5"/>
  <c r="AJ40" i="5" s="1"/>
  <c r="AF40" i="5"/>
  <c r="AH40" i="5" s="1"/>
  <c r="AC40" i="5"/>
  <c r="Z40" i="5"/>
  <c r="W40" i="5"/>
  <c r="Y40" i="5" s="1"/>
  <c r="T40" i="5"/>
  <c r="V40" i="5" s="1"/>
  <c r="Q40" i="5"/>
  <c r="N40" i="5"/>
  <c r="O40" i="5" s="1"/>
  <c r="D40" i="5"/>
  <c r="C40" i="5"/>
  <c r="C40" i="4" s="1"/>
  <c r="E26" i="12" s="1"/>
  <c r="B40" i="5"/>
  <c r="B41" i="10" s="1"/>
  <c r="AU39" i="5"/>
  <c r="AR39" i="5"/>
  <c r="AO39" i="5"/>
  <c r="AL39" i="5"/>
  <c r="AI39" i="5"/>
  <c r="AF39" i="5"/>
  <c r="AC39" i="5"/>
  <c r="Z39" i="5"/>
  <c r="W39" i="5"/>
  <c r="T39" i="5"/>
  <c r="Q39" i="5"/>
  <c r="N39" i="5"/>
  <c r="G39" i="5"/>
  <c r="AU37" i="5"/>
  <c r="AR37" i="5"/>
  <c r="AO37" i="5"/>
  <c r="AL37" i="5"/>
  <c r="AI37" i="5"/>
  <c r="AF37" i="5"/>
  <c r="AC37" i="5"/>
  <c r="Z37" i="5"/>
  <c r="W37" i="5"/>
  <c r="T37" i="5"/>
  <c r="Q37" i="5"/>
  <c r="N37" i="5"/>
  <c r="AU36" i="5"/>
  <c r="AR36" i="5"/>
  <c r="AO36" i="5"/>
  <c r="AL36" i="5"/>
  <c r="AI36" i="5"/>
  <c r="AF36" i="5"/>
  <c r="AC36" i="5"/>
  <c r="Z36" i="5"/>
  <c r="W36" i="5"/>
  <c r="T36" i="5"/>
  <c r="Q36" i="5"/>
  <c r="N36" i="5"/>
  <c r="AU35" i="5"/>
  <c r="AR35" i="5"/>
  <c r="AO35" i="5"/>
  <c r="AL35" i="5"/>
  <c r="AI35" i="5"/>
  <c r="AF35" i="5"/>
  <c r="AC35" i="5"/>
  <c r="Z35" i="5"/>
  <c r="W35" i="5"/>
  <c r="T35" i="5"/>
  <c r="Q35" i="5"/>
  <c r="N35" i="5"/>
  <c r="BB34" i="5"/>
  <c r="AU34" i="5"/>
  <c r="AW34" i="5" s="1"/>
  <c r="AR34" i="5"/>
  <c r="AO34" i="5"/>
  <c r="AL34" i="5"/>
  <c r="AN34" i="5" s="1"/>
  <c r="AI34" i="5"/>
  <c r="AK34" i="5" s="1"/>
  <c r="AF34" i="5"/>
  <c r="AC34" i="5"/>
  <c r="AD34" i="5" s="1"/>
  <c r="Z34" i="5"/>
  <c r="AA34" i="5" s="1"/>
  <c r="W34" i="5"/>
  <c r="Y34" i="5" s="1"/>
  <c r="T34" i="5"/>
  <c r="Q34" i="5"/>
  <c r="S34" i="5" s="1"/>
  <c r="N34" i="5"/>
  <c r="C34" i="5"/>
  <c r="C34" i="4" s="1"/>
  <c r="I20" i="12" s="1"/>
  <c r="B34" i="5"/>
  <c r="B34" i="4" s="1"/>
  <c r="H20" i="12" s="1"/>
  <c r="AU33" i="5"/>
  <c r="AV33" i="5" s="1"/>
  <c r="AR33" i="5"/>
  <c r="AO33" i="5"/>
  <c r="AL33" i="5"/>
  <c r="AI33" i="5"/>
  <c r="AJ33" i="5" s="1"/>
  <c r="AF33" i="5"/>
  <c r="AH33" i="5" s="1"/>
  <c r="AC33" i="5"/>
  <c r="Z33" i="5"/>
  <c r="W33" i="5"/>
  <c r="X33" i="5" s="1"/>
  <c r="T33" i="5"/>
  <c r="Q33" i="5"/>
  <c r="N33" i="5"/>
  <c r="C33" i="5"/>
  <c r="C34" i="1" s="1"/>
  <c r="B33" i="5"/>
  <c r="B34" i="1" s="1"/>
  <c r="AU32" i="5"/>
  <c r="AV32" i="5" s="1"/>
  <c r="AR32" i="5"/>
  <c r="AT32" i="5" s="1"/>
  <c r="AO32" i="5"/>
  <c r="AL32" i="5"/>
  <c r="AI32" i="5"/>
  <c r="AK32" i="5" s="1"/>
  <c r="AF32" i="5"/>
  <c r="AC32" i="5"/>
  <c r="Z32" i="5"/>
  <c r="W32" i="5"/>
  <c r="X32" i="5" s="1"/>
  <c r="T32" i="5"/>
  <c r="V32" i="5" s="1"/>
  <c r="Q32" i="5"/>
  <c r="N32" i="5"/>
  <c r="C32" i="5"/>
  <c r="C32" i="4" s="1"/>
  <c r="I18" i="12" s="1"/>
  <c r="B32" i="5"/>
  <c r="B32" i="4" s="1"/>
  <c r="H18" i="12" s="1"/>
  <c r="AZ31" i="5"/>
  <c r="AU31" i="5"/>
  <c r="AV31" i="5" s="1"/>
  <c r="AR31" i="5"/>
  <c r="AO31" i="5"/>
  <c r="AL31" i="5"/>
  <c r="AM31" i="5" s="1"/>
  <c r="AI31" i="5"/>
  <c r="AK31" i="5" s="1"/>
  <c r="AF31" i="5"/>
  <c r="AH31" i="5" s="1"/>
  <c r="AC31" i="5"/>
  <c r="Z31" i="5"/>
  <c r="AB31" i="5" s="1"/>
  <c r="W31" i="5"/>
  <c r="Y31" i="5" s="1"/>
  <c r="T31" i="5"/>
  <c r="Q31" i="5"/>
  <c r="N31" i="5"/>
  <c r="H31" i="5"/>
  <c r="G31" i="5"/>
  <c r="C31" i="5"/>
  <c r="C31" i="4" s="1"/>
  <c r="I17" i="12" s="1"/>
  <c r="B31" i="5"/>
  <c r="B31" i="4" s="1"/>
  <c r="H17" i="12" s="1"/>
  <c r="BC30" i="5"/>
  <c r="AU30" i="5"/>
  <c r="AW30" i="5" s="1"/>
  <c r="AR30" i="5"/>
  <c r="AT30" i="5" s="1"/>
  <c r="AO30" i="5"/>
  <c r="AL30" i="5"/>
  <c r="AM30" i="5" s="1"/>
  <c r="AI30" i="5"/>
  <c r="AF30" i="5"/>
  <c r="AC30" i="5"/>
  <c r="Z30" i="5"/>
  <c r="W30" i="5"/>
  <c r="Y30" i="5" s="1"/>
  <c r="T30" i="5"/>
  <c r="V30" i="5" s="1"/>
  <c r="Q30" i="5"/>
  <c r="N30" i="5"/>
  <c r="P30" i="5" s="1"/>
  <c r="C30" i="5"/>
  <c r="C31" i="1" s="1"/>
  <c r="B30" i="5"/>
  <c r="B30" i="4" s="1"/>
  <c r="H16" i="12" s="1"/>
  <c r="AU29" i="5"/>
  <c r="AW29" i="5" s="1"/>
  <c r="AR29" i="5"/>
  <c r="AO29" i="5"/>
  <c r="AQ29" i="5" s="1"/>
  <c r="AL29" i="5"/>
  <c r="AI29" i="5"/>
  <c r="AJ29" i="5" s="1"/>
  <c r="AF29" i="5"/>
  <c r="AC29" i="5"/>
  <c r="AE29" i="5" s="1"/>
  <c r="Z29" i="5"/>
  <c r="W29" i="5"/>
  <c r="Y29" i="5" s="1"/>
  <c r="T29" i="5"/>
  <c r="Q29" i="5"/>
  <c r="N29" i="5"/>
  <c r="C29" i="5"/>
  <c r="B29" i="5"/>
  <c r="B29" i="4" s="1"/>
  <c r="H15" i="12" s="1"/>
  <c r="AU28" i="5"/>
  <c r="AR28" i="5"/>
  <c r="AT28" i="5" s="1"/>
  <c r="AO28" i="5"/>
  <c r="AQ28" i="5" s="1"/>
  <c r="AL28" i="5"/>
  <c r="AI28" i="5"/>
  <c r="AJ28" i="5" s="1"/>
  <c r="AF28" i="5"/>
  <c r="AC28" i="5"/>
  <c r="AE28" i="5" s="1"/>
  <c r="Z28" i="5"/>
  <c r="W28" i="5"/>
  <c r="Y28" i="5" s="1"/>
  <c r="T28" i="5"/>
  <c r="Q28" i="5"/>
  <c r="N28" i="5"/>
  <c r="C28" i="5"/>
  <c r="C28" i="4" s="1"/>
  <c r="I14" i="12" s="1"/>
  <c r="B28" i="5"/>
  <c r="B28" i="4" s="1"/>
  <c r="H14" i="12" s="1"/>
  <c r="AZ27" i="5"/>
  <c r="AU27" i="5"/>
  <c r="AW27" i="5" s="1"/>
  <c r="AR27" i="5"/>
  <c r="AO27" i="5"/>
  <c r="AQ27" i="5" s="1"/>
  <c r="AL27" i="5"/>
  <c r="AI27" i="5"/>
  <c r="AK27" i="5" s="1"/>
  <c r="AF27" i="5"/>
  <c r="AH27" i="5" s="1"/>
  <c r="AC27" i="5"/>
  <c r="AE27" i="5" s="1"/>
  <c r="Z27" i="5"/>
  <c r="W27" i="5"/>
  <c r="Y27" i="5" s="1"/>
  <c r="T27" i="5"/>
  <c r="V27" i="5" s="1"/>
  <c r="Q27" i="5"/>
  <c r="N27" i="5"/>
  <c r="H27" i="5"/>
  <c r="G27" i="5"/>
  <c r="C27" i="5"/>
  <c r="C27" i="4" s="1"/>
  <c r="I13" i="12" s="1"/>
  <c r="B27" i="5"/>
  <c r="B27" i="4" s="1"/>
  <c r="H13" i="12" s="1"/>
  <c r="BC26" i="5"/>
  <c r="AU26" i="5"/>
  <c r="AW26" i="5" s="1"/>
  <c r="AR26" i="5"/>
  <c r="AT26" i="5" s="1"/>
  <c r="AO26" i="5"/>
  <c r="AQ26" i="5" s="1"/>
  <c r="AL26" i="5"/>
  <c r="AI26" i="5"/>
  <c r="AK26" i="5" s="1"/>
  <c r="AF26" i="5"/>
  <c r="AH26" i="5" s="1"/>
  <c r="AC26" i="5"/>
  <c r="AE26" i="5" s="1"/>
  <c r="Z26" i="5"/>
  <c r="W26" i="5"/>
  <c r="T26" i="5"/>
  <c r="V26" i="5" s="1"/>
  <c r="Q26" i="5"/>
  <c r="N26" i="5"/>
  <c r="C26" i="5"/>
  <c r="B26" i="5"/>
  <c r="B26" i="4" s="1"/>
  <c r="H12" i="12" s="1"/>
  <c r="BC25" i="5"/>
  <c r="AU25" i="5"/>
  <c r="AR25" i="5"/>
  <c r="AT25" i="5" s="1"/>
  <c r="AO25" i="5"/>
  <c r="AL25" i="5"/>
  <c r="AI25" i="5"/>
  <c r="AF25" i="5"/>
  <c r="AG25" i="5" s="1"/>
  <c r="AC25" i="5"/>
  <c r="AE25" i="5" s="1"/>
  <c r="Z25" i="5"/>
  <c r="AB25" i="5" s="1"/>
  <c r="W25" i="5"/>
  <c r="T25" i="5"/>
  <c r="U25" i="5" s="1"/>
  <c r="Q25" i="5"/>
  <c r="R25" i="5" s="1"/>
  <c r="N25" i="5"/>
  <c r="C25" i="5"/>
  <c r="C25" i="4" s="1"/>
  <c r="I11" i="12" s="1"/>
  <c r="B25" i="5"/>
  <c r="AU24" i="5"/>
  <c r="AR24" i="5"/>
  <c r="AS24" i="5" s="1"/>
  <c r="AO24" i="5"/>
  <c r="AQ24" i="5" s="1"/>
  <c r="AL24" i="5"/>
  <c r="AN24" i="5" s="1"/>
  <c r="AI24" i="5"/>
  <c r="AF24" i="5"/>
  <c r="AH24" i="5" s="1"/>
  <c r="AC24" i="5"/>
  <c r="Z24" i="5"/>
  <c r="AB24" i="5" s="1"/>
  <c r="W24" i="5"/>
  <c r="T24" i="5"/>
  <c r="V24" i="5" s="1"/>
  <c r="Q24" i="5"/>
  <c r="R24" i="5" s="1"/>
  <c r="N24" i="5"/>
  <c r="P24" i="5" s="1"/>
  <c r="D24" i="5"/>
  <c r="H24" i="5" s="1"/>
  <c r="H25" i="1" s="1"/>
  <c r="C24" i="5"/>
  <c r="C24" i="4" s="1"/>
  <c r="I10" i="12" s="1"/>
  <c r="B24" i="5"/>
  <c r="AU23" i="5"/>
  <c r="AR23" i="5"/>
  <c r="AO23" i="5"/>
  <c r="AL23" i="5"/>
  <c r="AI23" i="5"/>
  <c r="AF23" i="5"/>
  <c r="AC23" i="5"/>
  <c r="Z23" i="5"/>
  <c r="W23" i="5"/>
  <c r="T23" i="5"/>
  <c r="Q23" i="5"/>
  <c r="N23" i="5"/>
  <c r="G23" i="5"/>
  <c r="N22" i="5"/>
  <c r="AU21" i="5"/>
  <c r="AR21" i="5"/>
  <c r="AO21" i="5"/>
  <c r="AL21" i="5"/>
  <c r="AI21" i="5"/>
  <c r="AF21" i="5"/>
  <c r="AC21" i="5"/>
  <c r="Z21" i="5"/>
  <c r="W21" i="5"/>
  <c r="T21" i="5"/>
  <c r="Q21" i="5"/>
  <c r="N21" i="5"/>
  <c r="AU20" i="5"/>
  <c r="AR20" i="5"/>
  <c r="AO20" i="5"/>
  <c r="AL20" i="5"/>
  <c r="AI20" i="5"/>
  <c r="AF20" i="5"/>
  <c r="AC20" i="5"/>
  <c r="Z20" i="5"/>
  <c r="W20" i="5"/>
  <c r="T20" i="5"/>
  <c r="Q20" i="5"/>
  <c r="N20" i="5"/>
  <c r="AU19" i="5"/>
  <c r="AR19" i="5"/>
  <c r="AO19" i="5"/>
  <c r="AL19" i="5"/>
  <c r="AI19" i="5"/>
  <c r="AF19" i="5"/>
  <c r="AC19" i="5"/>
  <c r="Z19" i="5"/>
  <c r="W19" i="5"/>
  <c r="T19" i="5"/>
  <c r="Q19" i="5"/>
  <c r="N19" i="5"/>
  <c r="AZ18" i="5"/>
  <c r="AY18" i="5"/>
  <c r="AU18" i="5"/>
  <c r="AW18" i="5" s="1"/>
  <c r="AR18" i="5"/>
  <c r="AT18" i="5" s="1"/>
  <c r="AO18" i="5"/>
  <c r="AL18" i="5"/>
  <c r="AI18" i="5"/>
  <c r="AF18" i="5"/>
  <c r="AC18" i="5"/>
  <c r="Z18" i="5"/>
  <c r="W18" i="5"/>
  <c r="Y18" i="5" s="1"/>
  <c r="T18" i="5"/>
  <c r="V18" i="5" s="1"/>
  <c r="Q18" i="5"/>
  <c r="N18" i="5"/>
  <c r="P18" i="5" s="1"/>
  <c r="H18" i="5"/>
  <c r="G18" i="5"/>
  <c r="C18" i="5"/>
  <c r="C19" i="10" s="1"/>
  <c r="B18" i="5"/>
  <c r="B18" i="4" s="1"/>
  <c r="D19" i="12" s="1"/>
  <c r="BC17" i="5"/>
  <c r="BB17" i="5"/>
  <c r="AU17" i="5"/>
  <c r="AV17" i="5" s="1"/>
  <c r="AR17" i="5"/>
  <c r="AO17" i="5"/>
  <c r="AQ17" i="5" s="1"/>
  <c r="AL17" i="5"/>
  <c r="AI17" i="5"/>
  <c r="AJ17" i="5" s="1"/>
  <c r="AF17" i="5"/>
  <c r="AC17" i="5"/>
  <c r="Z17" i="5"/>
  <c r="AB17" i="5" s="1"/>
  <c r="W17" i="5"/>
  <c r="X17" i="5" s="1"/>
  <c r="T17" i="5"/>
  <c r="Q17" i="5"/>
  <c r="S17" i="5" s="1"/>
  <c r="N17" i="5"/>
  <c r="C17" i="5"/>
  <c r="B17" i="5"/>
  <c r="B18" i="10" s="1"/>
  <c r="AU16" i="5"/>
  <c r="AV16" i="5" s="1"/>
  <c r="AR16" i="5"/>
  <c r="AT16" i="5" s="1"/>
  <c r="AO16" i="5"/>
  <c r="AP16" i="5" s="1"/>
  <c r="AL16" i="5"/>
  <c r="AN16" i="5" s="1"/>
  <c r="AI16" i="5"/>
  <c r="AK16" i="5" s="1"/>
  <c r="AF16" i="5"/>
  <c r="AH16" i="5" s="1"/>
  <c r="AC16" i="5"/>
  <c r="AD16" i="5" s="1"/>
  <c r="Z16" i="5"/>
  <c r="AA16" i="5" s="1"/>
  <c r="W16" i="5"/>
  <c r="Y16" i="5" s="1"/>
  <c r="T16" i="5"/>
  <c r="V16" i="5" s="1"/>
  <c r="Q16" i="5"/>
  <c r="R16" i="5" s="1"/>
  <c r="N16" i="5"/>
  <c r="P16" i="5" s="1"/>
  <c r="C16" i="5"/>
  <c r="C17" i="10" s="1"/>
  <c r="B16" i="5"/>
  <c r="B16" i="4" s="1"/>
  <c r="D17" i="12" s="1"/>
  <c r="AU15" i="5"/>
  <c r="AV15" i="5" s="1"/>
  <c r="AR15" i="5"/>
  <c r="AO15" i="5"/>
  <c r="AL15" i="5"/>
  <c r="AN15" i="5" s="1"/>
  <c r="AI15" i="5"/>
  <c r="AF15" i="5"/>
  <c r="AH15" i="5" s="1"/>
  <c r="AC15" i="5"/>
  <c r="AE15" i="5" s="1"/>
  <c r="Z15" i="5"/>
  <c r="W15" i="5"/>
  <c r="X15" i="5" s="1"/>
  <c r="T15" i="5"/>
  <c r="U15" i="5" s="1"/>
  <c r="Q15" i="5"/>
  <c r="N15" i="5"/>
  <c r="P15" i="5" s="1"/>
  <c r="C15" i="5"/>
  <c r="B15" i="5"/>
  <c r="B15" i="4" s="1"/>
  <c r="D16" i="12" s="1"/>
  <c r="AZ14" i="5"/>
  <c r="AY14" i="5"/>
  <c r="AU14" i="5"/>
  <c r="AV14" i="5" s="1"/>
  <c r="AR14" i="5"/>
  <c r="AO14" i="5"/>
  <c r="AP14" i="5" s="1"/>
  <c r="AL14" i="5"/>
  <c r="AM14" i="5" s="1"/>
  <c r="AI14" i="5"/>
  <c r="AF14" i="5"/>
  <c r="AH14" i="5" s="1"/>
  <c r="AC14" i="5"/>
  <c r="Z14" i="5"/>
  <c r="AA14" i="5" s="1"/>
  <c r="W14" i="5"/>
  <c r="Y14" i="5" s="1"/>
  <c r="T14" i="5"/>
  <c r="Q14" i="5"/>
  <c r="R14" i="5" s="1"/>
  <c r="N14" i="5"/>
  <c r="O14" i="5" s="1"/>
  <c r="H14" i="5"/>
  <c r="G14" i="5"/>
  <c r="C14" i="5"/>
  <c r="C14" i="4" s="1"/>
  <c r="E15" i="12" s="1"/>
  <c r="B14" i="5"/>
  <c r="B15" i="10" s="1"/>
  <c r="BC13" i="5"/>
  <c r="BB13" i="5"/>
  <c r="AY13" i="5"/>
  <c r="AU13" i="5"/>
  <c r="AR13" i="5"/>
  <c r="AO13" i="5"/>
  <c r="AP13" i="5" s="1"/>
  <c r="AL13" i="5"/>
  <c r="AI13" i="5"/>
  <c r="AF13" i="5"/>
  <c r="AG13" i="5" s="1"/>
  <c r="AC13" i="5"/>
  <c r="AD13" i="5" s="1"/>
  <c r="Z13" i="5"/>
  <c r="W13" i="5"/>
  <c r="T13" i="5"/>
  <c r="U13" i="5" s="1"/>
  <c r="Q13" i="5"/>
  <c r="S13" i="5" s="1"/>
  <c r="N13" i="5"/>
  <c r="P13" i="5" s="1"/>
  <c r="C13" i="5"/>
  <c r="B13" i="5"/>
  <c r="B14" i="10" s="1"/>
  <c r="AU12" i="5"/>
  <c r="AW12" i="5" s="1"/>
  <c r="AR12" i="5"/>
  <c r="AT12" i="5" s="1"/>
  <c r="AO12" i="5"/>
  <c r="AL12" i="5"/>
  <c r="AI12" i="5"/>
  <c r="AF12" i="5"/>
  <c r="AH12" i="5" s="1"/>
  <c r="AC12" i="5"/>
  <c r="Z12" i="5"/>
  <c r="AA12" i="5" s="1"/>
  <c r="W12" i="5"/>
  <c r="Y12" i="5" s="1"/>
  <c r="T12" i="5"/>
  <c r="V12" i="5" s="1"/>
  <c r="Q12" i="5"/>
  <c r="N12" i="5"/>
  <c r="P12" i="5" s="1"/>
  <c r="C12" i="5"/>
  <c r="C12" i="4" s="1"/>
  <c r="E13" i="12" s="1"/>
  <c r="B12" i="5"/>
  <c r="B13" i="10" s="1"/>
  <c r="AU11" i="5"/>
  <c r="AR11" i="5"/>
  <c r="AO11" i="5"/>
  <c r="AQ11" i="5" s="1"/>
  <c r="AL11" i="5"/>
  <c r="AN11" i="5" s="1"/>
  <c r="AI11" i="5"/>
  <c r="AF11" i="5"/>
  <c r="AC11" i="5"/>
  <c r="AE11" i="5" s="1"/>
  <c r="Z11" i="5"/>
  <c r="AB11" i="5" s="1"/>
  <c r="W11" i="5"/>
  <c r="T11" i="5"/>
  <c r="Q11" i="5"/>
  <c r="S11" i="5" s="1"/>
  <c r="N11" i="5"/>
  <c r="P11" i="5" s="1"/>
  <c r="C11" i="5"/>
  <c r="C11" i="4" s="1"/>
  <c r="E12" i="12" s="1"/>
  <c r="B11" i="5"/>
  <c r="B11" i="4" s="1"/>
  <c r="D12" i="12" s="1"/>
  <c r="AZ10" i="5"/>
  <c r="AY10" i="5"/>
  <c r="AU10" i="5"/>
  <c r="AV10" i="5" s="1"/>
  <c r="AR10" i="5"/>
  <c r="AO10" i="5"/>
  <c r="AL10" i="5"/>
  <c r="AI10" i="5"/>
  <c r="AK10" i="5" s="1"/>
  <c r="AF10" i="5"/>
  <c r="AC10" i="5"/>
  <c r="Z10" i="5"/>
  <c r="AA10" i="5" s="1"/>
  <c r="W10" i="5"/>
  <c r="Y10" i="5" s="1"/>
  <c r="T10" i="5"/>
  <c r="Q10" i="5"/>
  <c r="N10" i="5"/>
  <c r="P10" i="5" s="1"/>
  <c r="H10" i="5"/>
  <c r="G10" i="5"/>
  <c r="C10" i="5"/>
  <c r="B10" i="5"/>
  <c r="B10" i="4" s="1"/>
  <c r="D11" i="12" s="1"/>
  <c r="BA9" i="5"/>
  <c r="AX9" i="5"/>
  <c r="AU9" i="5"/>
  <c r="AW9" i="5" s="1"/>
  <c r="AR9" i="5"/>
  <c r="AT9" i="5" s="1"/>
  <c r="AO9" i="5"/>
  <c r="AL9" i="5"/>
  <c r="AM9" i="5" s="1"/>
  <c r="AI9" i="5"/>
  <c r="AJ9" i="5" s="1"/>
  <c r="AF9" i="5"/>
  <c r="AH9" i="5" s="1"/>
  <c r="AC9" i="5"/>
  <c r="Z9" i="5"/>
  <c r="AA9" i="5" s="1"/>
  <c r="W9" i="5"/>
  <c r="Y9" i="5" s="1"/>
  <c r="T9" i="5"/>
  <c r="V9" i="5" s="1"/>
  <c r="Q9" i="5"/>
  <c r="N9" i="5"/>
  <c r="P9" i="5" s="1"/>
  <c r="D9" i="5"/>
  <c r="H9" i="5" s="1"/>
  <c r="C9" i="5"/>
  <c r="C10" i="10" s="1"/>
  <c r="B9" i="5"/>
  <c r="B10" i="10" s="1"/>
  <c r="D5" i="5"/>
  <c r="D4" i="5"/>
  <c r="D3" i="5"/>
  <c r="F141" i="4"/>
  <c r="E141" i="4"/>
  <c r="B141" i="4"/>
  <c r="H73" i="12" s="1"/>
  <c r="D137" i="4"/>
  <c r="J69" i="12" s="1"/>
  <c r="B136" i="4"/>
  <c r="H68" i="12" s="1"/>
  <c r="B135" i="4"/>
  <c r="H67" i="12" s="1"/>
  <c r="C134" i="4"/>
  <c r="I66" i="12" s="1"/>
  <c r="B133" i="4"/>
  <c r="H65" i="12" s="1"/>
  <c r="B132" i="4"/>
  <c r="H64" i="12" s="1"/>
  <c r="D131" i="4"/>
  <c r="J63" i="12" s="1"/>
  <c r="B131" i="4"/>
  <c r="H63" i="12" s="1"/>
  <c r="B130" i="4"/>
  <c r="H62" i="12" s="1"/>
  <c r="D129" i="4"/>
  <c r="J61" i="12" s="1"/>
  <c r="B129" i="4"/>
  <c r="H61" i="12" s="1"/>
  <c r="C128" i="4"/>
  <c r="I60" i="12" s="1"/>
  <c r="G127" i="4"/>
  <c r="H118" i="4"/>
  <c r="G118" i="4"/>
  <c r="H117" i="4"/>
  <c r="I117" i="4" s="1"/>
  <c r="G117" i="4"/>
  <c r="C114" i="4"/>
  <c r="E68" i="12" s="1"/>
  <c r="B113" i="4"/>
  <c r="D67" i="12" s="1"/>
  <c r="C110" i="4"/>
  <c r="E64" i="12" s="1"/>
  <c r="C106" i="4"/>
  <c r="E60" i="12" s="1"/>
  <c r="G105" i="4"/>
  <c r="B99" i="4"/>
  <c r="H53" i="12" s="1"/>
  <c r="D98" i="4"/>
  <c r="C95" i="4"/>
  <c r="I49" i="12" s="1"/>
  <c r="B94" i="4"/>
  <c r="H48" i="12" s="1"/>
  <c r="D93" i="4"/>
  <c r="J47" i="12" s="1"/>
  <c r="D92" i="4"/>
  <c r="H92" i="4" s="1"/>
  <c r="B92" i="4"/>
  <c r="H46" i="12" s="1"/>
  <c r="D91" i="4"/>
  <c r="J45" i="12" s="1"/>
  <c r="C90" i="4"/>
  <c r="I44" i="12" s="1"/>
  <c r="B89" i="4"/>
  <c r="H43" i="12" s="1"/>
  <c r="G88" i="4"/>
  <c r="D79" i="4"/>
  <c r="H79" i="4" s="1"/>
  <c r="C78" i="4"/>
  <c r="E48" i="12" s="1"/>
  <c r="C77" i="4"/>
  <c r="E47" i="12" s="1"/>
  <c r="B76" i="4"/>
  <c r="D46" i="12" s="1"/>
  <c r="G72" i="4"/>
  <c r="B66" i="4"/>
  <c r="H36" i="12" s="1"/>
  <c r="D65" i="4"/>
  <c r="J35" i="12" s="1"/>
  <c r="B64" i="4"/>
  <c r="H34" i="12" s="1"/>
  <c r="C63" i="4"/>
  <c r="I33" i="12" s="1"/>
  <c r="C62" i="4"/>
  <c r="I32" i="12" s="1"/>
  <c r="D60" i="4"/>
  <c r="H60" i="4" s="1"/>
  <c r="C57" i="4"/>
  <c r="I27" i="12" s="1"/>
  <c r="D56" i="4"/>
  <c r="H56" i="4" s="1"/>
  <c r="G55" i="4"/>
  <c r="H49" i="4"/>
  <c r="G49" i="4"/>
  <c r="B49" i="4"/>
  <c r="D35" i="12" s="1"/>
  <c r="D45" i="4"/>
  <c r="C43" i="4"/>
  <c r="E29" i="12" s="1"/>
  <c r="H41" i="4"/>
  <c r="G41" i="4"/>
  <c r="G39" i="4"/>
  <c r="D31" i="4"/>
  <c r="C29" i="4"/>
  <c r="I15" i="12" s="1"/>
  <c r="D27" i="4"/>
  <c r="C26" i="4"/>
  <c r="I12" i="12" s="1"/>
  <c r="B25" i="4"/>
  <c r="H11" i="12" s="1"/>
  <c r="B24" i="4"/>
  <c r="H10" i="12" s="1"/>
  <c r="G23" i="4"/>
  <c r="D18" i="4"/>
  <c r="F19" i="12" s="1"/>
  <c r="C17" i="4"/>
  <c r="E18" i="12" s="1"/>
  <c r="H14" i="4"/>
  <c r="G14" i="4"/>
  <c r="D10" i="4"/>
  <c r="F11" i="12" s="1"/>
  <c r="C10" i="4"/>
  <c r="E11" i="12" s="1"/>
  <c r="D9" i="4"/>
  <c r="F10" i="12" s="1"/>
  <c r="D5" i="4"/>
  <c r="D4" i="4"/>
  <c r="D3" i="4"/>
  <c r="H139" i="10"/>
  <c r="G139" i="10"/>
  <c r="C141" i="5"/>
  <c r="BC138" i="10"/>
  <c r="AZ138" i="10"/>
  <c r="AW138" i="10"/>
  <c r="AT138" i="10"/>
  <c r="AQ138" i="10"/>
  <c r="AN138" i="10"/>
  <c r="AK138" i="10"/>
  <c r="AH138" i="10"/>
  <c r="AE138" i="10"/>
  <c r="AB138" i="10"/>
  <c r="Y138" i="10"/>
  <c r="V138" i="10"/>
  <c r="S138" i="10"/>
  <c r="P138" i="10"/>
  <c r="H138" i="10"/>
  <c r="G138" i="10"/>
  <c r="C140" i="5"/>
  <c r="C140" i="4" s="1"/>
  <c r="I72" i="12" s="1"/>
  <c r="BC137" i="10"/>
  <c r="AZ137" i="10"/>
  <c r="AW137" i="10"/>
  <c r="AT137" i="10"/>
  <c r="AQ137" i="10"/>
  <c r="AN137" i="10"/>
  <c r="AK137" i="10"/>
  <c r="AH137" i="10"/>
  <c r="AE137" i="10"/>
  <c r="AB137" i="10"/>
  <c r="Y137" i="10"/>
  <c r="V137" i="10"/>
  <c r="S137" i="10"/>
  <c r="P137" i="10"/>
  <c r="H137" i="10"/>
  <c r="G137" i="10"/>
  <c r="C139" i="5"/>
  <c r="C139" i="4" s="1"/>
  <c r="I71" i="12" s="1"/>
  <c r="BC136" i="10"/>
  <c r="AZ136" i="10"/>
  <c r="AW136" i="10"/>
  <c r="AT136" i="10"/>
  <c r="AQ136" i="10"/>
  <c r="AN136" i="10"/>
  <c r="AK136" i="10"/>
  <c r="AH136" i="10"/>
  <c r="AE136" i="10"/>
  <c r="AB136" i="10"/>
  <c r="Y136" i="10"/>
  <c r="V136" i="10"/>
  <c r="S136" i="10"/>
  <c r="P136" i="10"/>
  <c r="H136" i="10"/>
  <c r="G136" i="10"/>
  <c r="C138" i="5"/>
  <c r="C138" i="4" s="1"/>
  <c r="I70" i="12" s="1"/>
  <c r="BC135" i="10"/>
  <c r="AZ135" i="10"/>
  <c r="AW135" i="10"/>
  <c r="AT135" i="10"/>
  <c r="AQ135" i="10"/>
  <c r="AN135" i="10"/>
  <c r="AK135" i="10"/>
  <c r="AH135" i="10"/>
  <c r="AE135" i="10"/>
  <c r="AB135" i="10"/>
  <c r="Y135" i="10"/>
  <c r="V135" i="10"/>
  <c r="S135" i="10"/>
  <c r="P135" i="10"/>
  <c r="H135" i="10"/>
  <c r="G135" i="10"/>
  <c r="C137" i="5"/>
  <c r="C138" i="1" s="1"/>
  <c r="BC134" i="10"/>
  <c r="AZ134" i="10"/>
  <c r="AW134" i="10"/>
  <c r="AT134" i="10"/>
  <c r="AQ134" i="10"/>
  <c r="AN134" i="10"/>
  <c r="AK134" i="10"/>
  <c r="AH134" i="10"/>
  <c r="AE134" i="10"/>
  <c r="AB134" i="10"/>
  <c r="Y134" i="10"/>
  <c r="V134" i="10"/>
  <c r="S134" i="10"/>
  <c r="P134" i="10"/>
  <c r="H134" i="10"/>
  <c r="G134" i="10"/>
  <c r="C136" i="5"/>
  <c r="C136" i="4" s="1"/>
  <c r="I68" i="12" s="1"/>
  <c r="BC133" i="10"/>
  <c r="AZ133" i="10"/>
  <c r="AW133" i="10"/>
  <c r="AT133" i="10"/>
  <c r="AQ133" i="10"/>
  <c r="AN133" i="10"/>
  <c r="AK133" i="10"/>
  <c r="AH133" i="10"/>
  <c r="AE133" i="10"/>
  <c r="AB133" i="10"/>
  <c r="Y133" i="10"/>
  <c r="V133" i="10"/>
  <c r="S133" i="10"/>
  <c r="P133" i="10"/>
  <c r="H133" i="10"/>
  <c r="G133" i="10"/>
  <c r="C135" i="5"/>
  <c r="C135" i="4" s="1"/>
  <c r="I67" i="12" s="1"/>
  <c r="BC132" i="10"/>
  <c r="BB132" i="10"/>
  <c r="AZ132" i="10"/>
  <c r="AY132" i="10"/>
  <c r="AW132" i="10"/>
  <c r="AV132" i="10"/>
  <c r="AT132" i="10"/>
  <c r="AS132" i="10"/>
  <c r="AQ132" i="10"/>
  <c r="AP132" i="10"/>
  <c r="AN132" i="10"/>
  <c r="AM132" i="10"/>
  <c r="AK132" i="10"/>
  <c r="AJ132" i="10"/>
  <c r="AH132" i="10"/>
  <c r="AG132" i="10"/>
  <c r="AE132" i="10"/>
  <c r="AD132" i="10"/>
  <c r="AB132" i="10"/>
  <c r="AA132" i="10"/>
  <c r="Y132" i="10"/>
  <c r="X132" i="10"/>
  <c r="V132" i="10"/>
  <c r="U132" i="10"/>
  <c r="S132" i="10"/>
  <c r="R132" i="10"/>
  <c r="P132" i="10"/>
  <c r="O132" i="10"/>
  <c r="H132" i="10"/>
  <c r="I132" i="10" s="1"/>
  <c r="G132" i="10"/>
  <c r="BC131" i="10"/>
  <c r="BB131" i="10"/>
  <c r="AZ131" i="10"/>
  <c r="AY131" i="10"/>
  <c r="AW131" i="10"/>
  <c r="AV131" i="10"/>
  <c r="AT131" i="10"/>
  <c r="AS131" i="10"/>
  <c r="AQ131" i="10"/>
  <c r="AP131" i="10"/>
  <c r="AN131" i="10"/>
  <c r="AM131" i="10"/>
  <c r="AK131" i="10"/>
  <c r="AJ131" i="10"/>
  <c r="AH131" i="10"/>
  <c r="AG131" i="10"/>
  <c r="AE131" i="10"/>
  <c r="AD131" i="10"/>
  <c r="AB131" i="10"/>
  <c r="AA131" i="10"/>
  <c r="Y131" i="10"/>
  <c r="X131" i="10"/>
  <c r="V131" i="10"/>
  <c r="U131" i="10"/>
  <c r="S131" i="10"/>
  <c r="R131" i="10"/>
  <c r="P131" i="10"/>
  <c r="O131" i="10"/>
  <c r="H131" i="10"/>
  <c r="I131" i="10" s="1"/>
  <c r="G131" i="10"/>
  <c r="BC130" i="10"/>
  <c r="BB130" i="10"/>
  <c r="AZ130" i="10"/>
  <c r="AY130" i="10"/>
  <c r="AW130" i="10"/>
  <c r="AV130" i="10"/>
  <c r="AT130" i="10"/>
  <c r="AS130" i="10"/>
  <c r="AQ130" i="10"/>
  <c r="AP130" i="10"/>
  <c r="AN130" i="10"/>
  <c r="AM130" i="10"/>
  <c r="AK130" i="10"/>
  <c r="AJ130" i="10"/>
  <c r="AH130" i="10"/>
  <c r="AG130" i="10"/>
  <c r="AE130" i="10"/>
  <c r="AD130" i="10"/>
  <c r="AB130" i="10"/>
  <c r="AA130" i="10"/>
  <c r="Y130" i="10"/>
  <c r="X130" i="10"/>
  <c r="V130" i="10"/>
  <c r="U130" i="10"/>
  <c r="S130" i="10"/>
  <c r="R130" i="10"/>
  <c r="P130" i="10"/>
  <c r="O130" i="10"/>
  <c r="H130" i="10"/>
  <c r="I130" i="10" s="1"/>
  <c r="G130" i="10"/>
  <c r="BC129" i="10"/>
  <c r="BB129" i="10"/>
  <c r="AZ129" i="10"/>
  <c r="AY129" i="10"/>
  <c r="AW129" i="10"/>
  <c r="AV129" i="10"/>
  <c r="AT129" i="10"/>
  <c r="AS129" i="10"/>
  <c r="AQ129" i="10"/>
  <c r="AP129" i="10"/>
  <c r="AN129" i="10"/>
  <c r="AM129" i="10"/>
  <c r="AK129" i="10"/>
  <c r="AJ129" i="10"/>
  <c r="AH129" i="10"/>
  <c r="AG129" i="10"/>
  <c r="AE129" i="10"/>
  <c r="AD129" i="10"/>
  <c r="AB129" i="10"/>
  <c r="AA129" i="10"/>
  <c r="Y129" i="10"/>
  <c r="X129" i="10"/>
  <c r="V129" i="10"/>
  <c r="U129" i="10"/>
  <c r="S129" i="10"/>
  <c r="R129" i="10"/>
  <c r="P129" i="10"/>
  <c r="O129" i="10"/>
  <c r="H129" i="10"/>
  <c r="I129" i="10" s="1"/>
  <c r="G129" i="10"/>
  <c r="BC128" i="10"/>
  <c r="BB128" i="10"/>
  <c r="AZ128" i="10"/>
  <c r="AY128" i="10"/>
  <c r="AW128" i="10"/>
  <c r="AV128" i="10"/>
  <c r="AT128" i="10"/>
  <c r="AS128" i="10"/>
  <c r="AQ128" i="10"/>
  <c r="AP128" i="10"/>
  <c r="AN128" i="10"/>
  <c r="AM128" i="10"/>
  <c r="AK128" i="10"/>
  <c r="AJ128" i="10"/>
  <c r="AH128" i="10"/>
  <c r="AG128" i="10"/>
  <c r="AE128" i="10"/>
  <c r="AD128" i="10"/>
  <c r="AB128" i="10"/>
  <c r="AA128" i="10"/>
  <c r="Y128" i="10"/>
  <c r="X128" i="10"/>
  <c r="V128" i="10"/>
  <c r="U128" i="10"/>
  <c r="S128" i="10"/>
  <c r="R128" i="10"/>
  <c r="P128" i="10"/>
  <c r="O128" i="10"/>
  <c r="H128" i="10"/>
  <c r="I128" i="10" s="1"/>
  <c r="G128" i="10"/>
  <c r="BC127" i="10"/>
  <c r="BB127" i="10"/>
  <c r="AZ127" i="10"/>
  <c r="AY127" i="10"/>
  <c r="AW127" i="10"/>
  <c r="AV127" i="10"/>
  <c r="AT127" i="10"/>
  <c r="AS127" i="10"/>
  <c r="AQ127" i="10"/>
  <c r="AP127" i="10"/>
  <c r="AN127" i="10"/>
  <c r="AM127" i="10"/>
  <c r="AK127" i="10"/>
  <c r="AJ127" i="10"/>
  <c r="AH127" i="10"/>
  <c r="AG127" i="10"/>
  <c r="AE127" i="10"/>
  <c r="AD127" i="10"/>
  <c r="AB127" i="10"/>
  <c r="AA127" i="10"/>
  <c r="Y127" i="10"/>
  <c r="X127" i="10"/>
  <c r="V127" i="10"/>
  <c r="U127" i="10"/>
  <c r="S127" i="10"/>
  <c r="R127" i="10"/>
  <c r="P127" i="10"/>
  <c r="O127" i="10"/>
  <c r="H127" i="10"/>
  <c r="I127" i="10" s="1"/>
  <c r="G127" i="10"/>
  <c r="BC126" i="10"/>
  <c r="BB126" i="10"/>
  <c r="AZ126" i="10"/>
  <c r="AY126" i="10"/>
  <c r="AY140" i="10" s="1"/>
  <c r="AW126" i="10"/>
  <c r="AV126" i="10"/>
  <c r="AT126" i="10"/>
  <c r="AS126" i="10"/>
  <c r="AS140" i="10" s="1"/>
  <c r="AQ126" i="10"/>
  <c r="AP126" i="10"/>
  <c r="AN126" i="10"/>
  <c r="AM126" i="10"/>
  <c r="AM140" i="10" s="1"/>
  <c r="AK126" i="10"/>
  <c r="AJ126" i="10"/>
  <c r="AH126" i="10"/>
  <c r="AG126" i="10"/>
  <c r="AG140" i="10" s="1"/>
  <c r="AE126" i="10"/>
  <c r="AD126" i="10"/>
  <c r="AB126" i="10"/>
  <c r="AA126" i="10"/>
  <c r="AA140" i="10" s="1"/>
  <c r="Y126" i="10"/>
  <c r="X126" i="10"/>
  <c r="V126" i="10"/>
  <c r="U126" i="10"/>
  <c r="U140" i="10" s="1"/>
  <c r="S126" i="10"/>
  <c r="R126" i="10"/>
  <c r="P126" i="10"/>
  <c r="O126" i="10"/>
  <c r="O140" i="10" s="1"/>
  <c r="H126" i="10"/>
  <c r="I126" i="10" s="1"/>
  <c r="G126" i="10"/>
  <c r="G125" i="10"/>
  <c r="BC120" i="10"/>
  <c r="BB120" i="10"/>
  <c r="AZ120" i="10"/>
  <c r="AY120" i="10"/>
  <c r="AW120" i="10"/>
  <c r="AV120" i="10"/>
  <c r="AT120" i="10"/>
  <c r="AS120" i="10"/>
  <c r="AQ120" i="10"/>
  <c r="AP120" i="10"/>
  <c r="AN120" i="10"/>
  <c r="AM120" i="10"/>
  <c r="AK120" i="10"/>
  <c r="AJ120" i="10"/>
  <c r="AH120" i="10"/>
  <c r="AG120" i="10"/>
  <c r="AE120" i="10"/>
  <c r="AD120" i="10"/>
  <c r="AB120" i="10"/>
  <c r="AA120" i="10"/>
  <c r="Y120" i="10"/>
  <c r="X120" i="10"/>
  <c r="V120" i="10"/>
  <c r="U120" i="10"/>
  <c r="S120" i="10"/>
  <c r="R120" i="10"/>
  <c r="P120" i="10"/>
  <c r="O120" i="10"/>
  <c r="BC119" i="10"/>
  <c r="BB119" i="10"/>
  <c r="AZ119" i="10"/>
  <c r="AY119" i="10"/>
  <c r="AW119" i="10"/>
  <c r="AV119" i="10"/>
  <c r="AT119" i="10"/>
  <c r="AS119" i="10"/>
  <c r="AQ119" i="10"/>
  <c r="AP119" i="10"/>
  <c r="AN119" i="10"/>
  <c r="AM119" i="10"/>
  <c r="AK119" i="10"/>
  <c r="AJ119" i="10"/>
  <c r="AH119" i="10"/>
  <c r="AG119" i="10"/>
  <c r="AE119" i="10"/>
  <c r="AD119" i="10"/>
  <c r="AB119" i="10"/>
  <c r="AA119" i="10"/>
  <c r="Y119" i="10"/>
  <c r="X119" i="10"/>
  <c r="V119" i="10"/>
  <c r="U119" i="10"/>
  <c r="S119" i="10"/>
  <c r="R119" i="10"/>
  <c r="P119" i="10"/>
  <c r="O119" i="10"/>
  <c r="BC118" i="10"/>
  <c r="BB118" i="10"/>
  <c r="AZ118" i="10"/>
  <c r="AY118" i="10"/>
  <c r="AW118" i="10"/>
  <c r="AV118" i="10"/>
  <c r="AT118" i="10"/>
  <c r="AS118" i="10"/>
  <c r="AQ118" i="10"/>
  <c r="AP118" i="10"/>
  <c r="AN118" i="10"/>
  <c r="AM118" i="10"/>
  <c r="AK118" i="10"/>
  <c r="AJ118" i="10"/>
  <c r="AH118" i="10"/>
  <c r="AG118" i="10"/>
  <c r="AE118" i="10"/>
  <c r="AD118" i="10"/>
  <c r="AB118" i="10"/>
  <c r="AA118" i="10"/>
  <c r="Y118" i="10"/>
  <c r="X118" i="10"/>
  <c r="V118" i="10"/>
  <c r="U118" i="10"/>
  <c r="S118" i="10"/>
  <c r="R118" i="10"/>
  <c r="P118" i="10"/>
  <c r="O118" i="10"/>
  <c r="BC117" i="10"/>
  <c r="BB117" i="10"/>
  <c r="AZ117" i="10"/>
  <c r="AY117" i="10"/>
  <c r="AW117" i="10"/>
  <c r="AV117" i="10"/>
  <c r="AT117" i="10"/>
  <c r="AS117" i="10"/>
  <c r="AQ117" i="10"/>
  <c r="AP117" i="10"/>
  <c r="AN117" i="10"/>
  <c r="AM117" i="10"/>
  <c r="AK117" i="10"/>
  <c r="AJ117" i="10"/>
  <c r="AH117" i="10"/>
  <c r="AG117" i="10"/>
  <c r="AE117" i="10"/>
  <c r="AD117" i="10"/>
  <c r="AB117" i="10"/>
  <c r="AA117" i="10"/>
  <c r="Y117" i="10"/>
  <c r="X117" i="10"/>
  <c r="V117" i="10"/>
  <c r="U117" i="10"/>
  <c r="S117" i="10"/>
  <c r="R117" i="10"/>
  <c r="P117" i="10"/>
  <c r="O117" i="10"/>
  <c r="BC116" i="10"/>
  <c r="BB116" i="10"/>
  <c r="AZ116" i="10"/>
  <c r="AY116" i="10"/>
  <c r="AW116" i="10"/>
  <c r="AV116" i="10"/>
  <c r="AT116" i="10"/>
  <c r="AS116" i="10"/>
  <c r="AQ116" i="10"/>
  <c r="AP116" i="10"/>
  <c r="AN116" i="10"/>
  <c r="AM116" i="10"/>
  <c r="AK116" i="10"/>
  <c r="AJ116" i="10"/>
  <c r="AH116" i="10"/>
  <c r="AG116" i="10"/>
  <c r="AE116" i="10"/>
  <c r="AD116" i="10"/>
  <c r="AB116" i="10"/>
  <c r="AA116" i="10"/>
  <c r="Y116" i="10"/>
  <c r="X116" i="10"/>
  <c r="V116" i="10"/>
  <c r="U116" i="10"/>
  <c r="S116" i="10"/>
  <c r="R116" i="10"/>
  <c r="P116" i="10"/>
  <c r="O116" i="10"/>
  <c r="BC115" i="10"/>
  <c r="BB115" i="10"/>
  <c r="AZ115" i="10"/>
  <c r="AY115" i="10"/>
  <c r="AW115" i="10"/>
  <c r="AV115" i="10"/>
  <c r="AT115" i="10"/>
  <c r="AS115" i="10"/>
  <c r="AQ115" i="10"/>
  <c r="AP115" i="10"/>
  <c r="AN115" i="10"/>
  <c r="AM115" i="10"/>
  <c r="AK115" i="10"/>
  <c r="AJ115" i="10"/>
  <c r="AH115" i="10"/>
  <c r="AG115" i="10"/>
  <c r="AE115" i="10"/>
  <c r="AD115" i="10"/>
  <c r="AB115" i="10"/>
  <c r="AA115" i="10"/>
  <c r="Y115" i="10"/>
  <c r="X115" i="10"/>
  <c r="V115" i="10"/>
  <c r="U115" i="10"/>
  <c r="S115" i="10"/>
  <c r="R115" i="10"/>
  <c r="P115" i="10"/>
  <c r="O115" i="10"/>
  <c r="C115" i="10"/>
  <c r="BC114" i="10"/>
  <c r="BB114" i="10"/>
  <c r="AZ114" i="10"/>
  <c r="AY114" i="10"/>
  <c r="AW114" i="10"/>
  <c r="AV114" i="10"/>
  <c r="AT114" i="10"/>
  <c r="AS114" i="10"/>
  <c r="AQ114" i="10"/>
  <c r="AP114" i="10"/>
  <c r="AN114" i="10"/>
  <c r="AM114" i="10"/>
  <c r="AK114" i="10"/>
  <c r="AJ114" i="10"/>
  <c r="AH114" i="10"/>
  <c r="AG114" i="10"/>
  <c r="AE114" i="10"/>
  <c r="AD114" i="10"/>
  <c r="AB114" i="10"/>
  <c r="AA114" i="10"/>
  <c r="Y114" i="10"/>
  <c r="X114" i="10"/>
  <c r="V114" i="10"/>
  <c r="U114" i="10"/>
  <c r="S114" i="10"/>
  <c r="R114" i="10"/>
  <c r="P114" i="10"/>
  <c r="O114" i="10"/>
  <c r="B114" i="10"/>
  <c r="BC113" i="10"/>
  <c r="BB113" i="10"/>
  <c r="AZ113" i="10"/>
  <c r="AY113" i="10"/>
  <c r="AW113" i="10"/>
  <c r="AV113" i="10"/>
  <c r="AT113" i="10"/>
  <c r="AS113" i="10"/>
  <c r="AQ113" i="10"/>
  <c r="AP113" i="10"/>
  <c r="AN113" i="10"/>
  <c r="AM113" i="10"/>
  <c r="AK113" i="10"/>
  <c r="AJ113" i="10"/>
  <c r="AH113" i="10"/>
  <c r="AG113" i="10"/>
  <c r="AE113" i="10"/>
  <c r="AD113" i="10"/>
  <c r="AB113" i="10"/>
  <c r="AA113" i="10"/>
  <c r="Y113" i="10"/>
  <c r="X113" i="10"/>
  <c r="V113" i="10"/>
  <c r="U113" i="10"/>
  <c r="S113" i="10"/>
  <c r="R113" i="10"/>
  <c r="P113" i="10"/>
  <c r="O113" i="10"/>
  <c r="BC112" i="10"/>
  <c r="BB112" i="10"/>
  <c r="AZ112" i="10"/>
  <c r="AY112" i="10"/>
  <c r="AW112" i="10"/>
  <c r="AV112" i="10"/>
  <c r="AT112" i="10"/>
  <c r="AS112" i="10"/>
  <c r="AQ112" i="10"/>
  <c r="AP112" i="10"/>
  <c r="AN112" i="10"/>
  <c r="AM112" i="10"/>
  <c r="AK112" i="10"/>
  <c r="AJ112" i="10"/>
  <c r="AH112" i="10"/>
  <c r="AG112" i="10"/>
  <c r="AE112" i="10"/>
  <c r="AD112" i="10"/>
  <c r="AB112" i="10"/>
  <c r="AA112" i="10"/>
  <c r="Y112" i="10"/>
  <c r="X112" i="10"/>
  <c r="V112" i="10"/>
  <c r="U112" i="10"/>
  <c r="S112" i="10"/>
  <c r="R112" i="10"/>
  <c r="P112" i="10"/>
  <c r="O112" i="10"/>
  <c r="BC111" i="10"/>
  <c r="BB111" i="10"/>
  <c r="AZ111" i="10"/>
  <c r="AY111" i="10"/>
  <c r="AW111" i="10"/>
  <c r="AV111" i="10"/>
  <c r="AT111" i="10"/>
  <c r="AS111" i="10"/>
  <c r="AQ111" i="10"/>
  <c r="AP111" i="10"/>
  <c r="AN111" i="10"/>
  <c r="AM111" i="10"/>
  <c r="AK111" i="10"/>
  <c r="AJ111" i="10"/>
  <c r="AH111" i="10"/>
  <c r="AG111" i="10"/>
  <c r="AE111" i="10"/>
  <c r="AD111" i="10"/>
  <c r="AB111" i="10"/>
  <c r="AA111" i="10"/>
  <c r="Y111" i="10"/>
  <c r="X111" i="10"/>
  <c r="V111" i="10"/>
  <c r="U111" i="10"/>
  <c r="S111" i="10"/>
  <c r="R111" i="10"/>
  <c r="P111" i="10"/>
  <c r="O111" i="10"/>
  <c r="C111" i="10"/>
  <c r="BC110" i="10"/>
  <c r="BB110" i="10"/>
  <c r="AZ110" i="10"/>
  <c r="AY110" i="10"/>
  <c r="AW110" i="10"/>
  <c r="AV110" i="10"/>
  <c r="AT110" i="10"/>
  <c r="AS110" i="10"/>
  <c r="AQ110" i="10"/>
  <c r="AP110" i="10"/>
  <c r="AN110" i="10"/>
  <c r="AM110" i="10"/>
  <c r="AK110" i="10"/>
  <c r="AJ110" i="10"/>
  <c r="AH110" i="10"/>
  <c r="AG110" i="10"/>
  <c r="AE110" i="10"/>
  <c r="AD110" i="10"/>
  <c r="AB110" i="10"/>
  <c r="AA110" i="10"/>
  <c r="Y110" i="10"/>
  <c r="X110" i="10"/>
  <c r="V110" i="10"/>
  <c r="U110" i="10"/>
  <c r="S110" i="10"/>
  <c r="R110" i="10"/>
  <c r="P110" i="10"/>
  <c r="O110" i="10"/>
  <c r="BC109" i="10"/>
  <c r="BB109" i="10"/>
  <c r="AZ109" i="10"/>
  <c r="AY109" i="10"/>
  <c r="AW109" i="10"/>
  <c r="AV109" i="10"/>
  <c r="AT109" i="10"/>
  <c r="AS109" i="10"/>
  <c r="AQ109" i="10"/>
  <c r="AP109" i="10"/>
  <c r="AN109" i="10"/>
  <c r="AM109" i="10"/>
  <c r="AK109" i="10"/>
  <c r="AJ109" i="10"/>
  <c r="AH109" i="10"/>
  <c r="AG109" i="10"/>
  <c r="AE109" i="10"/>
  <c r="AD109" i="10"/>
  <c r="AB109" i="10"/>
  <c r="AA109" i="10"/>
  <c r="Y109" i="10"/>
  <c r="X109" i="10"/>
  <c r="V109" i="10"/>
  <c r="U109" i="10"/>
  <c r="S109" i="10"/>
  <c r="R109" i="10"/>
  <c r="P109" i="10"/>
  <c r="O109" i="10"/>
  <c r="BC108" i="10"/>
  <c r="BB108" i="10"/>
  <c r="AZ108" i="10"/>
  <c r="AY108" i="10"/>
  <c r="AW108" i="10"/>
  <c r="AV108" i="10"/>
  <c r="AT108" i="10"/>
  <c r="AS108" i="10"/>
  <c r="AQ108" i="10"/>
  <c r="AP108" i="10"/>
  <c r="AN108" i="10"/>
  <c r="AM108" i="10"/>
  <c r="AK108" i="10"/>
  <c r="AJ108" i="10"/>
  <c r="AH108" i="10"/>
  <c r="AG108" i="10"/>
  <c r="AE108" i="10"/>
  <c r="AD108" i="10"/>
  <c r="AB108" i="10"/>
  <c r="AA108" i="10"/>
  <c r="Y108" i="10"/>
  <c r="X108" i="10"/>
  <c r="V108" i="10"/>
  <c r="U108" i="10"/>
  <c r="S108" i="10"/>
  <c r="R108" i="10"/>
  <c r="P108" i="10"/>
  <c r="O108" i="10"/>
  <c r="BC107" i="10"/>
  <c r="BB107" i="10"/>
  <c r="AZ107" i="10"/>
  <c r="AY107" i="10"/>
  <c r="AW107" i="10"/>
  <c r="AV107" i="10"/>
  <c r="AT107" i="10"/>
  <c r="AS107" i="10"/>
  <c r="AQ107" i="10"/>
  <c r="AP107" i="10"/>
  <c r="AN107" i="10"/>
  <c r="AM107" i="10"/>
  <c r="AK107" i="10"/>
  <c r="AJ107" i="10"/>
  <c r="AH107" i="10"/>
  <c r="AG107" i="10"/>
  <c r="AE107" i="10"/>
  <c r="AD107" i="10"/>
  <c r="AB107" i="10"/>
  <c r="AA107" i="10"/>
  <c r="Y107" i="10"/>
  <c r="X107" i="10"/>
  <c r="V107" i="10"/>
  <c r="U107" i="10"/>
  <c r="S107" i="10"/>
  <c r="R107" i="10"/>
  <c r="P107" i="10"/>
  <c r="O107" i="10"/>
  <c r="C107" i="10"/>
  <c r="G106" i="10"/>
  <c r="C102" i="10"/>
  <c r="C102" i="13" s="1"/>
  <c r="BC101" i="10"/>
  <c r="BB101" i="10"/>
  <c r="AZ101" i="10"/>
  <c r="AY101" i="10"/>
  <c r="AW101" i="10"/>
  <c r="AV101" i="10"/>
  <c r="AT101" i="10"/>
  <c r="AS101" i="10"/>
  <c r="AQ101" i="10"/>
  <c r="AP101" i="10"/>
  <c r="AN101" i="10"/>
  <c r="AM101" i="10"/>
  <c r="AK101" i="10"/>
  <c r="AJ101" i="10"/>
  <c r="AH101" i="10"/>
  <c r="AG101" i="10"/>
  <c r="AE101" i="10"/>
  <c r="AD101" i="10"/>
  <c r="AB101" i="10"/>
  <c r="AA101" i="10"/>
  <c r="Y101" i="10"/>
  <c r="X101" i="10"/>
  <c r="V101" i="10"/>
  <c r="U101" i="10"/>
  <c r="S101" i="10"/>
  <c r="R101" i="10"/>
  <c r="P101" i="10"/>
  <c r="O101" i="10"/>
  <c r="H101" i="10"/>
  <c r="G101" i="10"/>
  <c r="BC100" i="10"/>
  <c r="BB100" i="10"/>
  <c r="AZ100" i="10"/>
  <c r="AY100" i="10"/>
  <c r="AW100" i="10"/>
  <c r="AV100" i="10"/>
  <c r="AT100" i="10"/>
  <c r="AS100" i="10"/>
  <c r="AQ100" i="10"/>
  <c r="AP100" i="10"/>
  <c r="AN100" i="10"/>
  <c r="AM100" i="10"/>
  <c r="AK100" i="10"/>
  <c r="AJ100" i="10"/>
  <c r="AH100" i="10"/>
  <c r="AG100" i="10"/>
  <c r="AE100" i="10"/>
  <c r="AD100" i="10"/>
  <c r="AB100" i="10"/>
  <c r="AA100" i="10"/>
  <c r="Y100" i="10"/>
  <c r="X100" i="10"/>
  <c r="V100" i="10"/>
  <c r="U100" i="10"/>
  <c r="S100" i="10"/>
  <c r="R100" i="10"/>
  <c r="P100" i="10"/>
  <c r="O100" i="10"/>
  <c r="H100" i="10"/>
  <c r="G100" i="10"/>
  <c r="BC99" i="10"/>
  <c r="BB99" i="10"/>
  <c r="AZ99" i="10"/>
  <c r="AY99" i="10"/>
  <c r="AW99" i="10"/>
  <c r="AV99" i="10"/>
  <c r="AT99" i="10"/>
  <c r="AS99" i="10"/>
  <c r="AQ99" i="10"/>
  <c r="AP99" i="10"/>
  <c r="AN99" i="10"/>
  <c r="AM99" i="10"/>
  <c r="AK99" i="10"/>
  <c r="AJ99" i="10"/>
  <c r="AH99" i="10"/>
  <c r="AG99" i="10"/>
  <c r="AE99" i="10"/>
  <c r="AD99" i="10"/>
  <c r="AB99" i="10"/>
  <c r="AA99" i="10"/>
  <c r="Y99" i="10"/>
  <c r="X99" i="10"/>
  <c r="V99" i="10"/>
  <c r="U99" i="10"/>
  <c r="S99" i="10"/>
  <c r="R99" i="10"/>
  <c r="P99" i="10"/>
  <c r="O99" i="10"/>
  <c r="H99" i="10"/>
  <c r="G99" i="10"/>
  <c r="BC98" i="10"/>
  <c r="BB98" i="10"/>
  <c r="AZ98" i="10"/>
  <c r="AY98" i="10"/>
  <c r="AW98" i="10"/>
  <c r="AV98" i="10"/>
  <c r="AT98" i="10"/>
  <c r="AS98" i="10"/>
  <c r="AQ98" i="10"/>
  <c r="AP98" i="10"/>
  <c r="AN98" i="10"/>
  <c r="AM98" i="10"/>
  <c r="AK98" i="10"/>
  <c r="AJ98" i="10"/>
  <c r="AH98" i="10"/>
  <c r="AG98" i="10"/>
  <c r="AE98" i="10"/>
  <c r="AD98" i="10"/>
  <c r="AB98" i="10"/>
  <c r="AA98" i="10"/>
  <c r="Y98" i="10"/>
  <c r="X98" i="10"/>
  <c r="V98" i="10"/>
  <c r="U98" i="10"/>
  <c r="S98" i="10"/>
  <c r="R98" i="10"/>
  <c r="P98" i="10"/>
  <c r="O98" i="10"/>
  <c r="H98" i="10"/>
  <c r="G98" i="10"/>
  <c r="BC97" i="10"/>
  <c r="BB97" i="10"/>
  <c r="AZ97" i="10"/>
  <c r="AY97" i="10"/>
  <c r="AW97" i="10"/>
  <c r="AV97" i="10"/>
  <c r="AT97" i="10"/>
  <c r="AS97" i="10"/>
  <c r="AQ97" i="10"/>
  <c r="AP97" i="10"/>
  <c r="AN97" i="10"/>
  <c r="AM97" i="10"/>
  <c r="AK97" i="10"/>
  <c r="AJ97" i="10"/>
  <c r="AH97" i="10"/>
  <c r="AG97" i="10"/>
  <c r="AE97" i="10"/>
  <c r="AD97" i="10"/>
  <c r="AB97" i="10"/>
  <c r="AA97" i="10"/>
  <c r="Y97" i="10"/>
  <c r="X97" i="10"/>
  <c r="V97" i="10"/>
  <c r="U97" i="10"/>
  <c r="S97" i="10"/>
  <c r="R97" i="10"/>
  <c r="P97" i="10"/>
  <c r="O97" i="10"/>
  <c r="H97" i="10"/>
  <c r="G97" i="10"/>
  <c r="BC96" i="10"/>
  <c r="BB96" i="10"/>
  <c r="AZ96" i="10"/>
  <c r="AY96" i="10"/>
  <c r="AW96" i="10"/>
  <c r="AV96" i="10"/>
  <c r="AT96" i="10"/>
  <c r="AS96" i="10"/>
  <c r="AQ96" i="10"/>
  <c r="AP96" i="10"/>
  <c r="AN96" i="10"/>
  <c r="AM96" i="10"/>
  <c r="AK96" i="10"/>
  <c r="AJ96" i="10"/>
  <c r="AH96" i="10"/>
  <c r="AG96" i="10"/>
  <c r="AE96" i="10"/>
  <c r="AD96" i="10"/>
  <c r="AB96" i="10"/>
  <c r="AA96" i="10"/>
  <c r="Y96" i="10"/>
  <c r="X96" i="10"/>
  <c r="V96" i="10"/>
  <c r="U96" i="10"/>
  <c r="S96" i="10"/>
  <c r="R96" i="10"/>
  <c r="P96" i="10"/>
  <c r="O96" i="10"/>
  <c r="H96" i="10"/>
  <c r="G96" i="10"/>
  <c r="BC95" i="10"/>
  <c r="BB95" i="10"/>
  <c r="AZ95" i="10"/>
  <c r="AY95" i="10"/>
  <c r="AW95" i="10"/>
  <c r="AV95" i="10"/>
  <c r="AT95" i="10"/>
  <c r="AS95" i="10"/>
  <c r="AQ95" i="10"/>
  <c r="AP95" i="10"/>
  <c r="AN95" i="10"/>
  <c r="AM95" i="10"/>
  <c r="AK95" i="10"/>
  <c r="AJ95" i="10"/>
  <c r="AH95" i="10"/>
  <c r="AG95" i="10"/>
  <c r="AE95" i="10"/>
  <c r="AD95" i="10"/>
  <c r="AB95" i="10"/>
  <c r="AA95" i="10"/>
  <c r="Y95" i="10"/>
  <c r="X95" i="10"/>
  <c r="V95" i="10"/>
  <c r="U95" i="10"/>
  <c r="S95" i="10"/>
  <c r="R95" i="10"/>
  <c r="P95" i="10"/>
  <c r="O95" i="10"/>
  <c r="H95" i="10"/>
  <c r="G95" i="10"/>
  <c r="BC94" i="10"/>
  <c r="BB94" i="10"/>
  <c r="AZ94" i="10"/>
  <c r="AY94" i="10"/>
  <c r="AW94" i="10"/>
  <c r="AV94" i="10"/>
  <c r="AT94" i="10"/>
  <c r="AS94" i="10"/>
  <c r="AQ94" i="10"/>
  <c r="AP94" i="10"/>
  <c r="AN94" i="10"/>
  <c r="AM94" i="10"/>
  <c r="AK94" i="10"/>
  <c r="AJ94" i="10"/>
  <c r="AH94" i="10"/>
  <c r="AG94" i="10"/>
  <c r="AE94" i="10"/>
  <c r="AD94" i="10"/>
  <c r="AB94" i="10"/>
  <c r="AA94" i="10"/>
  <c r="Y94" i="10"/>
  <c r="X94" i="10"/>
  <c r="V94" i="10"/>
  <c r="U94" i="10"/>
  <c r="S94" i="10"/>
  <c r="R94" i="10"/>
  <c r="P94" i="10"/>
  <c r="O94" i="10"/>
  <c r="H94" i="10"/>
  <c r="G94" i="10"/>
  <c r="BC93" i="10"/>
  <c r="BB93" i="10"/>
  <c r="AZ93" i="10"/>
  <c r="AY93" i="10"/>
  <c r="AW93" i="10"/>
  <c r="AV93" i="10"/>
  <c r="AT93" i="10"/>
  <c r="AS93" i="10"/>
  <c r="AQ93" i="10"/>
  <c r="AP93" i="10"/>
  <c r="AN93" i="10"/>
  <c r="AM93" i="10"/>
  <c r="AK93" i="10"/>
  <c r="AJ93" i="10"/>
  <c r="AH93" i="10"/>
  <c r="AG93" i="10"/>
  <c r="AE93" i="10"/>
  <c r="AD93" i="10"/>
  <c r="AB93" i="10"/>
  <c r="AA93" i="10"/>
  <c r="Y93" i="10"/>
  <c r="X93" i="10"/>
  <c r="V93" i="10"/>
  <c r="U93" i="10"/>
  <c r="S93" i="10"/>
  <c r="R93" i="10"/>
  <c r="P93" i="10"/>
  <c r="O93" i="10"/>
  <c r="H93" i="10"/>
  <c r="G93" i="10"/>
  <c r="BC92" i="10"/>
  <c r="BB92" i="10"/>
  <c r="AZ92" i="10"/>
  <c r="AY92" i="10"/>
  <c r="AW92" i="10"/>
  <c r="AV92" i="10"/>
  <c r="AT92" i="10"/>
  <c r="AS92" i="10"/>
  <c r="AQ92" i="10"/>
  <c r="AP92" i="10"/>
  <c r="AN92" i="10"/>
  <c r="AM92" i="10"/>
  <c r="AK92" i="10"/>
  <c r="AJ92" i="10"/>
  <c r="AH92" i="10"/>
  <c r="AG92" i="10"/>
  <c r="AE92" i="10"/>
  <c r="AD92" i="10"/>
  <c r="AB92" i="10"/>
  <c r="AA92" i="10"/>
  <c r="Y92" i="10"/>
  <c r="X92" i="10"/>
  <c r="V92" i="10"/>
  <c r="U92" i="10"/>
  <c r="S92" i="10"/>
  <c r="R92" i="10"/>
  <c r="P92" i="10"/>
  <c r="O92" i="10"/>
  <c r="H92" i="10"/>
  <c r="G92" i="10"/>
  <c r="BC91" i="10"/>
  <c r="BB91" i="10"/>
  <c r="AZ91" i="10"/>
  <c r="AY91" i="10"/>
  <c r="AW91" i="10"/>
  <c r="AV91" i="10"/>
  <c r="AT91" i="10"/>
  <c r="AS91" i="10"/>
  <c r="AQ91" i="10"/>
  <c r="AP91" i="10"/>
  <c r="AN91" i="10"/>
  <c r="AM91" i="10"/>
  <c r="AK91" i="10"/>
  <c r="AJ91" i="10"/>
  <c r="AH91" i="10"/>
  <c r="AG91" i="10"/>
  <c r="AE91" i="10"/>
  <c r="AD91" i="10"/>
  <c r="AB91" i="10"/>
  <c r="AA91" i="10"/>
  <c r="Y91" i="10"/>
  <c r="X91" i="10"/>
  <c r="V91" i="10"/>
  <c r="U91" i="10"/>
  <c r="S91" i="10"/>
  <c r="R91" i="10"/>
  <c r="P91" i="10"/>
  <c r="O91" i="10"/>
  <c r="H91" i="10"/>
  <c r="G91" i="10"/>
  <c r="BC90" i="10"/>
  <c r="BB90" i="10"/>
  <c r="AZ90" i="10"/>
  <c r="AY90" i="10"/>
  <c r="AW90" i="10"/>
  <c r="AV90" i="10"/>
  <c r="AT90" i="10"/>
  <c r="AS90" i="10"/>
  <c r="AQ90" i="10"/>
  <c r="AP90" i="10"/>
  <c r="AN90" i="10"/>
  <c r="AM90" i="10"/>
  <c r="AK90" i="10"/>
  <c r="AJ90" i="10"/>
  <c r="AH90" i="10"/>
  <c r="AG90" i="10"/>
  <c r="AE90" i="10"/>
  <c r="AD90" i="10"/>
  <c r="AB90" i="10"/>
  <c r="AA90" i="10"/>
  <c r="Y90" i="10"/>
  <c r="X90" i="10"/>
  <c r="V90" i="10"/>
  <c r="U90" i="10"/>
  <c r="S90" i="10"/>
  <c r="R90" i="10"/>
  <c r="P90" i="10"/>
  <c r="O90" i="10"/>
  <c r="H90" i="10"/>
  <c r="G90" i="10"/>
  <c r="G89" i="10"/>
  <c r="BC84" i="10"/>
  <c r="BB84" i="10"/>
  <c r="AZ84" i="10"/>
  <c r="AY84" i="10"/>
  <c r="AW84" i="10"/>
  <c r="AV84" i="10"/>
  <c r="AT84" i="10"/>
  <c r="AS84" i="10"/>
  <c r="AQ84" i="10"/>
  <c r="AP84" i="10"/>
  <c r="AN84" i="10"/>
  <c r="AM84" i="10"/>
  <c r="AK84" i="10"/>
  <c r="AJ84" i="10"/>
  <c r="AH84" i="10"/>
  <c r="AG84" i="10"/>
  <c r="AE84" i="10"/>
  <c r="AD84" i="10"/>
  <c r="AB84" i="10"/>
  <c r="AA84" i="10"/>
  <c r="Y84" i="10"/>
  <c r="X84" i="10"/>
  <c r="V84" i="10"/>
  <c r="U84" i="10"/>
  <c r="S84" i="10"/>
  <c r="R84" i="10"/>
  <c r="P84" i="10"/>
  <c r="O84" i="10"/>
  <c r="BC83" i="10"/>
  <c r="BB83" i="10"/>
  <c r="AZ83" i="10"/>
  <c r="AY83" i="10"/>
  <c r="AW83" i="10"/>
  <c r="AV83" i="10"/>
  <c r="AT83" i="10"/>
  <c r="AS83" i="10"/>
  <c r="AQ83" i="10"/>
  <c r="AP83" i="10"/>
  <c r="AN83" i="10"/>
  <c r="AM83" i="10"/>
  <c r="AK83" i="10"/>
  <c r="AJ83" i="10"/>
  <c r="AH83" i="10"/>
  <c r="AG83" i="10"/>
  <c r="AE83" i="10"/>
  <c r="AD83" i="10"/>
  <c r="AB83" i="10"/>
  <c r="AA83" i="10"/>
  <c r="Y83" i="10"/>
  <c r="X83" i="10"/>
  <c r="V83" i="10"/>
  <c r="U83" i="10"/>
  <c r="S83" i="10"/>
  <c r="R83" i="10"/>
  <c r="P83" i="10"/>
  <c r="O83" i="10"/>
  <c r="BC82" i="10"/>
  <c r="BB82" i="10"/>
  <c r="AZ82" i="10"/>
  <c r="AY82" i="10"/>
  <c r="AW82" i="10"/>
  <c r="AV82" i="10"/>
  <c r="AT82" i="10"/>
  <c r="AS82" i="10"/>
  <c r="AQ82" i="10"/>
  <c r="AP82" i="10"/>
  <c r="AN82" i="10"/>
  <c r="AM82" i="10"/>
  <c r="AK82" i="10"/>
  <c r="AJ82" i="10"/>
  <c r="AH82" i="10"/>
  <c r="AG82" i="10"/>
  <c r="AE82" i="10"/>
  <c r="AD82" i="10"/>
  <c r="AB82" i="10"/>
  <c r="AA82" i="10"/>
  <c r="Y82" i="10"/>
  <c r="X82" i="10"/>
  <c r="V82" i="10"/>
  <c r="U82" i="10"/>
  <c r="S82" i="10"/>
  <c r="R82" i="10"/>
  <c r="P82" i="10"/>
  <c r="O82" i="10"/>
  <c r="BC81" i="10"/>
  <c r="BB81" i="10"/>
  <c r="AZ81" i="10"/>
  <c r="AY81" i="10"/>
  <c r="AW81" i="10"/>
  <c r="AV81" i="10"/>
  <c r="AT81" i="10"/>
  <c r="AS81" i="10"/>
  <c r="AQ81" i="10"/>
  <c r="AP81" i="10"/>
  <c r="AN81" i="10"/>
  <c r="AM81" i="10"/>
  <c r="AK81" i="10"/>
  <c r="AJ81" i="10"/>
  <c r="AH81" i="10"/>
  <c r="AG81" i="10"/>
  <c r="AE81" i="10"/>
  <c r="AD81" i="10"/>
  <c r="AB81" i="10"/>
  <c r="AA81" i="10"/>
  <c r="Y81" i="10"/>
  <c r="X81" i="10"/>
  <c r="V81" i="10"/>
  <c r="U81" i="10"/>
  <c r="S81" i="10"/>
  <c r="R81" i="10"/>
  <c r="P81" i="10"/>
  <c r="O81" i="10"/>
  <c r="BC80" i="10"/>
  <c r="BB80" i="10"/>
  <c r="AZ80" i="10"/>
  <c r="AY80" i="10"/>
  <c r="AW80" i="10"/>
  <c r="AV80" i="10"/>
  <c r="AT80" i="10"/>
  <c r="AS80" i="10"/>
  <c r="AQ80" i="10"/>
  <c r="AP80" i="10"/>
  <c r="AN80" i="10"/>
  <c r="AM80" i="10"/>
  <c r="AK80" i="10"/>
  <c r="AJ80" i="10"/>
  <c r="AH80" i="10"/>
  <c r="AG80" i="10"/>
  <c r="AE80" i="10"/>
  <c r="AD80" i="10"/>
  <c r="AB80" i="10"/>
  <c r="AA80" i="10"/>
  <c r="Y80" i="10"/>
  <c r="X80" i="10"/>
  <c r="V80" i="10"/>
  <c r="U80" i="10"/>
  <c r="S80" i="10"/>
  <c r="R80" i="10"/>
  <c r="P80" i="10"/>
  <c r="O80" i="10"/>
  <c r="BC79" i="10"/>
  <c r="BB79" i="10"/>
  <c r="AZ79" i="10"/>
  <c r="AY79" i="10"/>
  <c r="AW79" i="10"/>
  <c r="AV79" i="10"/>
  <c r="AT79" i="10"/>
  <c r="AS79" i="10"/>
  <c r="AQ79" i="10"/>
  <c r="AP79" i="10"/>
  <c r="AN79" i="10"/>
  <c r="AM79" i="10"/>
  <c r="AK79" i="10"/>
  <c r="AJ79" i="10"/>
  <c r="AH79" i="10"/>
  <c r="AG79" i="10"/>
  <c r="AE79" i="10"/>
  <c r="AD79" i="10"/>
  <c r="AB79" i="10"/>
  <c r="AA79" i="10"/>
  <c r="Y79" i="10"/>
  <c r="X79" i="10"/>
  <c r="V79" i="10"/>
  <c r="U79" i="10"/>
  <c r="S79" i="10"/>
  <c r="R79" i="10"/>
  <c r="P79" i="10"/>
  <c r="O79" i="10"/>
  <c r="C79" i="10"/>
  <c r="BC78" i="10"/>
  <c r="BB78" i="10"/>
  <c r="AZ78" i="10"/>
  <c r="AY78" i="10"/>
  <c r="AW78" i="10"/>
  <c r="AV78" i="10"/>
  <c r="AT78" i="10"/>
  <c r="AS78" i="10"/>
  <c r="AQ78" i="10"/>
  <c r="AP78" i="10"/>
  <c r="AN78" i="10"/>
  <c r="AM78" i="10"/>
  <c r="AK78" i="10"/>
  <c r="AJ78" i="10"/>
  <c r="AH78" i="10"/>
  <c r="AG78" i="10"/>
  <c r="AE78" i="10"/>
  <c r="AD78" i="10"/>
  <c r="AB78" i="10"/>
  <c r="AA78" i="10"/>
  <c r="Y78" i="10"/>
  <c r="X78" i="10"/>
  <c r="V78" i="10"/>
  <c r="U78" i="10"/>
  <c r="S78" i="10"/>
  <c r="R78" i="10"/>
  <c r="P78" i="10"/>
  <c r="O78" i="10"/>
  <c r="BC77" i="10"/>
  <c r="BB77" i="10"/>
  <c r="AZ77" i="10"/>
  <c r="AY77" i="10"/>
  <c r="AW77" i="10"/>
  <c r="AV77" i="10"/>
  <c r="AT77" i="10"/>
  <c r="AS77" i="10"/>
  <c r="AQ77" i="10"/>
  <c r="AP77" i="10"/>
  <c r="AN77" i="10"/>
  <c r="AM77" i="10"/>
  <c r="AK77" i="10"/>
  <c r="AJ77" i="10"/>
  <c r="AH77" i="10"/>
  <c r="AG77" i="10"/>
  <c r="AE77" i="10"/>
  <c r="AD77" i="10"/>
  <c r="AB77" i="10"/>
  <c r="AA77" i="10"/>
  <c r="Y77" i="10"/>
  <c r="X77" i="10"/>
  <c r="V77" i="10"/>
  <c r="U77" i="10"/>
  <c r="S77" i="10"/>
  <c r="R77" i="10"/>
  <c r="P77" i="10"/>
  <c r="O77" i="10"/>
  <c r="B77" i="10"/>
  <c r="BC76" i="10"/>
  <c r="BB76" i="10"/>
  <c r="AZ76" i="10"/>
  <c r="AY76" i="10"/>
  <c r="AW76" i="10"/>
  <c r="AV76" i="10"/>
  <c r="AT76" i="10"/>
  <c r="AS76" i="10"/>
  <c r="AQ76" i="10"/>
  <c r="AP76" i="10"/>
  <c r="AN76" i="10"/>
  <c r="AM76" i="10"/>
  <c r="AK76" i="10"/>
  <c r="AJ76" i="10"/>
  <c r="AH76" i="10"/>
  <c r="AG76" i="10"/>
  <c r="AE76" i="10"/>
  <c r="AD76" i="10"/>
  <c r="AB76" i="10"/>
  <c r="AA76" i="10"/>
  <c r="Y76" i="10"/>
  <c r="X76" i="10"/>
  <c r="V76" i="10"/>
  <c r="U76" i="10"/>
  <c r="S76" i="10"/>
  <c r="R76" i="10"/>
  <c r="P76" i="10"/>
  <c r="O76" i="10"/>
  <c r="BC75" i="10"/>
  <c r="BB75" i="10"/>
  <c r="AZ75" i="10"/>
  <c r="AY75" i="10"/>
  <c r="AW75" i="10"/>
  <c r="AV75" i="10"/>
  <c r="AT75" i="10"/>
  <c r="AS75" i="10"/>
  <c r="AQ75" i="10"/>
  <c r="AP75" i="10"/>
  <c r="AN75" i="10"/>
  <c r="AM75" i="10"/>
  <c r="AK75" i="10"/>
  <c r="AJ75" i="10"/>
  <c r="AH75" i="10"/>
  <c r="AG75" i="10"/>
  <c r="AE75" i="10"/>
  <c r="AD75" i="10"/>
  <c r="AB75" i="10"/>
  <c r="AA75" i="10"/>
  <c r="Y75" i="10"/>
  <c r="X75" i="10"/>
  <c r="V75" i="10"/>
  <c r="U75" i="10"/>
  <c r="S75" i="10"/>
  <c r="R75" i="10"/>
  <c r="P75" i="10"/>
  <c r="O75" i="10"/>
  <c r="BC74" i="10"/>
  <c r="BB74" i="10"/>
  <c r="AZ74" i="10"/>
  <c r="AY74" i="10"/>
  <c r="AW74" i="10"/>
  <c r="AV74" i="10"/>
  <c r="AT74" i="10"/>
  <c r="AS74" i="10"/>
  <c r="AQ74" i="10"/>
  <c r="AP74" i="10"/>
  <c r="AN74" i="10"/>
  <c r="AM74" i="10"/>
  <c r="AK74" i="10"/>
  <c r="AJ74" i="10"/>
  <c r="AH74" i="10"/>
  <c r="AG74" i="10"/>
  <c r="AE74" i="10"/>
  <c r="AD74" i="10"/>
  <c r="AB74" i="10"/>
  <c r="AA74" i="10"/>
  <c r="Y74" i="10"/>
  <c r="X74" i="10"/>
  <c r="V74" i="10"/>
  <c r="U74" i="10"/>
  <c r="S74" i="10"/>
  <c r="R74" i="10"/>
  <c r="P74" i="10"/>
  <c r="O74" i="10"/>
  <c r="G73" i="10"/>
  <c r="C69" i="10"/>
  <c r="C69" i="13" s="1"/>
  <c r="BC68" i="10"/>
  <c r="BB68" i="10"/>
  <c r="AZ68" i="10"/>
  <c r="AY68" i="10"/>
  <c r="AW68" i="10"/>
  <c r="AV68" i="10"/>
  <c r="AT68" i="10"/>
  <c r="AS68" i="10"/>
  <c r="AQ68" i="10"/>
  <c r="AP68" i="10"/>
  <c r="AN68" i="10"/>
  <c r="AM68" i="10"/>
  <c r="AK68" i="10"/>
  <c r="AJ68" i="10"/>
  <c r="AH68" i="10"/>
  <c r="AG68" i="10"/>
  <c r="AE68" i="10"/>
  <c r="AD68" i="10"/>
  <c r="AB68" i="10"/>
  <c r="AA68" i="10"/>
  <c r="Y68" i="10"/>
  <c r="X68" i="10"/>
  <c r="V68" i="10"/>
  <c r="U68" i="10"/>
  <c r="S68" i="10"/>
  <c r="R68" i="10"/>
  <c r="P68" i="10"/>
  <c r="O68" i="10"/>
  <c r="H68" i="10"/>
  <c r="J68" i="10" s="1"/>
  <c r="K68" i="10" s="1"/>
  <c r="G68" i="10"/>
  <c r="BC67" i="10"/>
  <c r="BB67" i="10"/>
  <c r="AZ67" i="10"/>
  <c r="AY67" i="10"/>
  <c r="AW67" i="10"/>
  <c r="AV67" i="10"/>
  <c r="AT67" i="10"/>
  <c r="AS67" i="10"/>
  <c r="AQ67" i="10"/>
  <c r="AP67" i="10"/>
  <c r="AN67" i="10"/>
  <c r="AM67" i="10"/>
  <c r="AK67" i="10"/>
  <c r="AJ67" i="10"/>
  <c r="AH67" i="10"/>
  <c r="AG67" i="10"/>
  <c r="AE67" i="10"/>
  <c r="AD67" i="10"/>
  <c r="AB67" i="10"/>
  <c r="AA67" i="10"/>
  <c r="Y67" i="10"/>
  <c r="X67" i="10"/>
  <c r="V67" i="10"/>
  <c r="U67" i="10"/>
  <c r="S67" i="10"/>
  <c r="R67" i="10"/>
  <c r="P67" i="10"/>
  <c r="O67" i="10"/>
  <c r="H67" i="10"/>
  <c r="J67" i="10" s="1"/>
  <c r="K67" i="10" s="1"/>
  <c r="G67" i="10"/>
  <c r="BC66" i="10"/>
  <c r="BB66" i="10"/>
  <c r="AZ66" i="10"/>
  <c r="AY66" i="10"/>
  <c r="AW66" i="10"/>
  <c r="AV66" i="10"/>
  <c r="AT66" i="10"/>
  <c r="AS66" i="10"/>
  <c r="AQ66" i="10"/>
  <c r="AP66" i="10"/>
  <c r="AN66" i="10"/>
  <c r="AM66" i="10"/>
  <c r="AK66" i="10"/>
  <c r="AJ66" i="10"/>
  <c r="AH66" i="10"/>
  <c r="AG66" i="10"/>
  <c r="AE66" i="10"/>
  <c r="AD66" i="10"/>
  <c r="AB66" i="10"/>
  <c r="AA66" i="10"/>
  <c r="Y66" i="10"/>
  <c r="X66" i="10"/>
  <c r="V66" i="10"/>
  <c r="U66" i="10"/>
  <c r="S66" i="10"/>
  <c r="R66" i="10"/>
  <c r="P66" i="10"/>
  <c r="O66" i="10"/>
  <c r="H66" i="10"/>
  <c r="J66" i="10" s="1"/>
  <c r="K66" i="10" s="1"/>
  <c r="G66" i="10"/>
  <c r="BC65" i="10"/>
  <c r="BB65" i="10"/>
  <c r="AZ65" i="10"/>
  <c r="AY65" i="10"/>
  <c r="AW65" i="10"/>
  <c r="AV65" i="10"/>
  <c r="AT65" i="10"/>
  <c r="AS65" i="10"/>
  <c r="AQ65" i="10"/>
  <c r="AP65" i="10"/>
  <c r="AN65" i="10"/>
  <c r="AM65" i="10"/>
  <c r="AK65" i="10"/>
  <c r="AJ65" i="10"/>
  <c r="AH65" i="10"/>
  <c r="AG65" i="10"/>
  <c r="AE65" i="10"/>
  <c r="AD65" i="10"/>
  <c r="AB65" i="10"/>
  <c r="AA65" i="10"/>
  <c r="Y65" i="10"/>
  <c r="X65" i="10"/>
  <c r="V65" i="10"/>
  <c r="U65" i="10"/>
  <c r="S65" i="10"/>
  <c r="R65" i="10"/>
  <c r="P65" i="10"/>
  <c r="O65" i="10"/>
  <c r="H65" i="10"/>
  <c r="J65" i="10" s="1"/>
  <c r="K65" i="10" s="1"/>
  <c r="G65" i="10"/>
  <c r="BC64" i="10"/>
  <c r="BB64" i="10"/>
  <c r="AZ64" i="10"/>
  <c r="AY64" i="10"/>
  <c r="AW64" i="10"/>
  <c r="AV64" i="10"/>
  <c r="AT64" i="10"/>
  <c r="AS64" i="10"/>
  <c r="AQ64" i="10"/>
  <c r="AP64" i="10"/>
  <c r="AN64" i="10"/>
  <c r="AM64" i="10"/>
  <c r="AK64" i="10"/>
  <c r="AJ64" i="10"/>
  <c r="AH64" i="10"/>
  <c r="AG64" i="10"/>
  <c r="AE64" i="10"/>
  <c r="AD64" i="10"/>
  <c r="AB64" i="10"/>
  <c r="AA64" i="10"/>
  <c r="Y64" i="10"/>
  <c r="X64" i="10"/>
  <c r="V64" i="10"/>
  <c r="U64" i="10"/>
  <c r="S64" i="10"/>
  <c r="R64" i="10"/>
  <c r="P64" i="10"/>
  <c r="O64" i="10"/>
  <c r="H64" i="10"/>
  <c r="J64" i="10" s="1"/>
  <c r="K64" i="10" s="1"/>
  <c r="G64" i="10"/>
  <c r="BC63" i="10"/>
  <c r="BB63" i="10"/>
  <c r="AZ63" i="10"/>
  <c r="AY63" i="10"/>
  <c r="AW63" i="10"/>
  <c r="AV63" i="10"/>
  <c r="AT63" i="10"/>
  <c r="AS63" i="10"/>
  <c r="AQ63" i="10"/>
  <c r="AP63" i="10"/>
  <c r="AN63" i="10"/>
  <c r="AM63" i="10"/>
  <c r="AK63" i="10"/>
  <c r="AJ63" i="10"/>
  <c r="AH63" i="10"/>
  <c r="AG63" i="10"/>
  <c r="AE63" i="10"/>
  <c r="AD63" i="10"/>
  <c r="AB63" i="10"/>
  <c r="AA63" i="10"/>
  <c r="Y63" i="10"/>
  <c r="X63" i="10"/>
  <c r="V63" i="10"/>
  <c r="U63" i="10"/>
  <c r="S63" i="10"/>
  <c r="R63" i="10"/>
  <c r="P63" i="10"/>
  <c r="O63" i="10"/>
  <c r="H63" i="10"/>
  <c r="J63" i="10" s="1"/>
  <c r="K63" i="10" s="1"/>
  <c r="G63" i="10"/>
  <c r="BC62" i="10"/>
  <c r="BB62" i="10"/>
  <c r="AZ62" i="10"/>
  <c r="AY62" i="10"/>
  <c r="AW62" i="10"/>
  <c r="AV62" i="10"/>
  <c r="AT62" i="10"/>
  <c r="AS62" i="10"/>
  <c r="AQ62" i="10"/>
  <c r="AP62" i="10"/>
  <c r="AN62" i="10"/>
  <c r="AM62" i="10"/>
  <c r="AK62" i="10"/>
  <c r="AJ62" i="10"/>
  <c r="AH62" i="10"/>
  <c r="AG62" i="10"/>
  <c r="AE62" i="10"/>
  <c r="AD62" i="10"/>
  <c r="AB62" i="10"/>
  <c r="AA62" i="10"/>
  <c r="Y62" i="10"/>
  <c r="X62" i="10"/>
  <c r="V62" i="10"/>
  <c r="U62" i="10"/>
  <c r="S62" i="10"/>
  <c r="R62" i="10"/>
  <c r="P62" i="10"/>
  <c r="O62" i="10"/>
  <c r="H62" i="10"/>
  <c r="J62" i="10" s="1"/>
  <c r="K62" i="10" s="1"/>
  <c r="G62" i="10"/>
  <c r="BC61" i="10"/>
  <c r="BB61" i="10"/>
  <c r="AZ61" i="10"/>
  <c r="AY61" i="10"/>
  <c r="AW61" i="10"/>
  <c r="AV61" i="10"/>
  <c r="AT61" i="10"/>
  <c r="AS61" i="10"/>
  <c r="AQ61" i="10"/>
  <c r="AP61" i="10"/>
  <c r="AN61" i="10"/>
  <c r="AM61" i="10"/>
  <c r="AK61" i="10"/>
  <c r="AJ61" i="10"/>
  <c r="AH61" i="10"/>
  <c r="AG61" i="10"/>
  <c r="AE61" i="10"/>
  <c r="AD61" i="10"/>
  <c r="AB61" i="10"/>
  <c r="AA61" i="10"/>
  <c r="Y61" i="10"/>
  <c r="X61" i="10"/>
  <c r="V61" i="10"/>
  <c r="U61" i="10"/>
  <c r="S61" i="10"/>
  <c r="R61" i="10"/>
  <c r="P61" i="10"/>
  <c r="O61" i="10"/>
  <c r="H61" i="10"/>
  <c r="J61" i="10" s="1"/>
  <c r="K61" i="10" s="1"/>
  <c r="G61" i="10"/>
  <c r="BC60" i="10"/>
  <c r="BB60" i="10"/>
  <c r="AZ60" i="10"/>
  <c r="AY60" i="10"/>
  <c r="AW60" i="10"/>
  <c r="AV60" i="10"/>
  <c r="AT60" i="10"/>
  <c r="AS60" i="10"/>
  <c r="AQ60" i="10"/>
  <c r="AP60" i="10"/>
  <c r="AN60" i="10"/>
  <c r="AM60" i="10"/>
  <c r="AK60" i="10"/>
  <c r="AJ60" i="10"/>
  <c r="AH60" i="10"/>
  <c r="AG60" i="10"/>
  <c r="AE60" i="10"/>
  <c r="AD60" i="10"/>
  <c r="AB60" i="10"/>
  <c r="AA60" i="10"/>
  <c r="Y60" i="10"/>
  <c r="X60" i="10"/>
  <c r="V60" i="10"/>
  <c r="U60" i="10"/>
  <c r="S60" i="10"/>
  <c r="R60" i="10"/>
  <c r="P60" i="10"/>
  <c r="O60" i="10"/>
  <c r="H60" i="10"/>
  <c r="J60" i="10" s="1"/>
  <c r="K60" i="10" s="1"/>
  <c r="G60" i="10"/>
  <c r="BC59" i="10"/>
  <c r="BB59" i="10"/>
  <c r="AZ59" i="10"/>
  <c r="AY59" i="10"/>
  <c r="AW59" i="10"/>
  <c r="AV59" i="10"/>
  <c r="AT59" i="10"/>
  <c r="AS59" i="10"/>
  <c r="AQ59" i="10"/>
  <c r="AP59" i="10"/>
  <c r="AN59" i="10"/>
  <c r="AM59" i="10"/>
  <c r="AK59" i="10"/>
  <c r="AJ59" i="10"/>
  <c r="AH59" i="10"/>
  <c r="AG59" i="10"/>
  <c r="AE59" i="10"/>
  <c r="AD59" i="10"/>
  <c r="AB59" i="10"/>
  <c r="AA59" i="10"/>
  <c r="Y59" i="10"/>
  <c r="X59" i="10"/>
  <c r="V59" i="10"/>
  <c r="U59" i="10"/>
  <c r="S59" i="10"/>
  <c r="R59" i="10"/>
  <c r="P59" i="10"/>
  <c r="O59" i="10"/>
  <c r="H59" i="10"/>
  <c r="J59" i="10" s="1"/>
  <c r="K59" i="10" s="1"/>
  <c r="G59" i="10"/>
  <c r="BC58" i="10"/>
  <c r="BB58" i="10"/>
  <c r="AZ58" i="10"/>
  <c r="AY58" i="10"/>
  <c r="AW58" i="10"/>
  <c r="AV58" i="10"/>
  <c r="AT58" i="10"/>
  <c r="AS58" i="10"/>
  <c r="AQ58" i="10"/>
  <c r="AP58" i="10"/>
  <c r="AN58" i="10"/>
  <c r="AM58" i="10"/>
  <c r="AK58" i="10"/>
  <c r="AJ58" i="10"/>
  <c r="AH58" i="10"/>
  <c r="AG58" i="10"/>
  <c r="AE58" i="10"/>
  <c r="AD58" i="10"/>
  <c r="AB58" i="10"/>
  <c r="AA58" i="10"/>
  <c r="Y58" i="10"/>
  <c r="X58" i="10"/>
  <c r="V58" i="10"/>
  <c r="U58" i="10"/>
  <c r="S58" i="10"/>
  <c r="R58" i="10"/>
  <c r="P58" i="10"/>
  <c r="O58" i="10"/>
  <c r="H58" i="10"/>
  <c r="J58" i="10" s="1"/>
  <c r="K58" i="10" s="1"/>
  <c r="G58" i="10"/>
  <c r="BC57" i="10"/>
  <c r="BB57" i="10"/>
  <c r="AZ57" i="10"/>
  <c r="AY57" i="10"/>
  <c r="AW57" i="10"/>
  <c r="AV57" i="10"/>
  <c r="AT57" i="10"/>
  <c r="AS57" i="10"/>
  <c r="AQ57" i="10"/>
  <c r="AP57" i="10"/>
  <c r="AN57" i="10"/>
  <c r="AM57" i="10"/>
  <c r="AK57" i="10"/>
  <c r="AJ57" i="10"/>
  <c r="AH57" i="10"/>
  <c r="AG57" i="10"/>
  <c r="AE57" i="10"/>
  <c r="AD57" i="10"/>
  <c r="AB57" i="10"/>
  <c r="AA57" i="10"/>
  <c r="Y57" i="10"/>
  <c r="X57" i="10"/>
  <c r="V57" i="10"/>
  <c r="U57" i="10"/>
  <c r="S57" i="10"/>
  <c r="R57" i="10"/>
  <c r="P57" i="10"/>
  <c r="O57" i="10"/>
  <c r="H57" i="10"/>
  <c r="I57" i="10" s="1"/>
  <c r="G57" i="10"/>
  <c r="G56" i="10"/>
  <c r="BC52" i="10"/>
  <c r="AZ52" i="10"/>
  <c r="AW52" i="10"/>
  <c r="AT52" i="10"/>
  <c r="AQ52" i="10"/>
  <c r="AN52" i="10"/>
  <c r="AK52" i="10"/>
  <c r="AH52" i="10"/>
  <c r="AE52" i="10"/>
  <c r="AB52" i="10"/>
  <c r="Y52" i="10"/>
  <c r="V52" i="10"/>
  <c r="S52" i="10"/>
  <c r="BC51" i="10"/>
  <c r="BB51" i="10"/>
  <c r="AZ51" i="10"/>
  <c r="AY51" i="10"/>
  <c r="AW51" i="10"/>
  <c r="AV51" i="10"/>
  <c r="AT51" i="10"/>
  <c r="AS51" i="10"/>
  <c r="AQ51" i="10"/>
  <c r="AP51" i="10"/>
  <c r="AN51" i="10"/>
  <c r="AM51" i="10"/>
  <c r="AK51" i="10"/>
  <c r="AJ51" i="10"/>
  <c r="AH51" i="10"/>
  <c r="AG51" i="10"/>
  <c r="AE51" i="10"/>
  <c r="AD51" i="10"/>
  <c r="AB51" i="10"/>
  <c r="AA51" i="10"/>
  <c r="Y51" i="10"/>
  <c r="X51" i="10"/>
  <c r="V51" i="10"/>
  <c r="S51" i="10"/>
  <c r="R51" i="10"/>
  <c r="P51" i="10"/>
  <c r="O51" i="10"/>
  <c r="BC50" i="10"/>
  <c r="BB50" i="10"/>
  <c r="AZ50" i="10"/>
  <c r="AY50" i="10"/>
  <c r="AW50" i="10"/>
  <c r="AV50" i="10"/>
  <c r="AT50" i="10"/>
  <c r="AS50" i="10"/>
  <c r="AQ50" i="10"/>
  <c r="AP50" i="10"/>
  <c r="AN50" i="10"/>
  <c r="AM50" i="10"/>
  <c r="AK50" i="10"/>
  <c r="AJ50" i="10"/>
  <c r="AH50" i="10"/>
  <c r="AG50" i="10"/>
  <c r="AE50" i="10"/>
  <c r="AD50" i="10"/>
  <c r="AB50" i="10"/>
  <c r="AA50" i="10"/>
  <c r="Y50" i="10"/>
  <c r="X50" i="10"/>
  <c r="V50" i="10"/>
  <c r="S50" i="10"/>
  <c r="R50" i="10"/>
  <c r="P50" i="10"/>
  <c r="O50" i="10"/>
  <c r="D50" i="10"/>
  <c r="H50" i="10" s="1"/>
  <c r="BC49" i="10"/>
  <c r="BB49" i="10"/>
  <c r="AZ49" i="10"/>
  <c r="AY49" i="10"/>
  <c r="AW49" i="10"/>
  <c r="AV49" i="10"/>
  <c r="AT49" i="10"/>
  <c r="AS49" i="10"/>
  <c r="AQ49" i="10"/>
  <c r="AP49" i="10"/>
  <c r="AN49" i="10"/>
  <c r="AM49" i="10"/>
  <c r="AK49" i="10"/>
  <c r="AJ49" i="10"/>
  <c r="AH49" i="10"/>
  <c r="AG49" i="10"/>
  <c r="AE49" i="10"/>
  <c r="AD49" i="10"/>
  <c r="AB49" i="10"/>
  <c r="AA49" i="10"/>
  <c r="Y49" i="10"/>
  <c r="X49" i="10"/>
  <c r="V49" i="10"/>
  <c r="S49" i="10"/>
  <c r="R49" i="10"/>
  <c r="P49" i="10"/>
  <c r="O49" i="10"/>
  <c r="BC48" i="10"/>
  <c r="BB48" i="10"/>
  <c r="AZ48" i="10"/>
  <c r="AY48" i="10"/>
  <c r="AW48" i="10"/>
  <c r="AV48" i="10"/>
  <c r="AT48" i="10"/>
  <c r="AS48" i="10"/>
  <c r="AQ48" i="10"/>
  <c r="AP48" i="10"/>
  <c r="AN48" i="10"/>
  <c r="AM48" i="10"/>
  <c r="AK48" i="10"/>
  <c r="AJ48" i="10"/>
  <c r="AH48" i="10"/>
  <c r="AG48" i="10"/>
  <c r="AE48" i="10"/>
  <c r="AD48" i="10"/>
  <c r="AB48" i="10"/>
  <c r="AA48" i="10"/>
  <c r="Y48" i="10"/>
  <c r="X48" i="10"/>
  <c r="V48" i="10"/>
  <c r="S48" i="10"/>
  <c r="R48" i="10"/>
  <c r="P48" i="10"/>
  <c r="O48" i="10"/>
  <c r="BC47" i="10"/>
  <c r="BB47" i="10"/>
  <c r="AZ47" i="10"/>
  <c r="AY47" i="10"/>
  <c r="AW47" i="10"/>
  <c r="AV47" i="10"/>
  <c r="AT47" i="10"/>
  <c r="AS47" i="10"/>
  <c r="AQ47" i="10"/>
  <c r="AP47" i="10"/>
  <c r="AN47" i="10"/>
  <c r="AM47" i="10"/>
  <c r="AK47" i="10"/>
  <c r="AJ47" i="10"/>
  <c r="AH47" i="10"/>
  <c r="AG47" i="10"/>
  <c r="AE47" i="10"/>
  <c r="AD47" i="10"/>
  <c r="AB47" i="10"/>
  <c r="AA47" i="10"/>
  <c r="Y47" i="10"/>
  <c r="X47" i="10"/>
  <c r="V47" i="10"/>
  <c r="S47" i="10"/>
  <c r="R47" i="10"/>
  <c r="P47" i="10"/>
  <c r="O47" i="10"/>
  <c r="BC46" i="10"/>
  <c r="BB46" i="10"/>
  <c r="AZ46" i="10"/>
  <c r="AY46" i="10"/>
  <c r="AW46" i="10"/>
  <c r="AV46" i="10"/>
  <c r="AT46" i="10"/>
  <c r="AS46" i="10"/>
  <c r="AQ46" i="10"/>
  <c r="AP46" i="10"/>
  <c r="AN46" i="10"/>
  <c r="AM46" i="10"/>
  <c r="AK46" i="10"/>
  <c r="AJ46" i="10"/>
  <c r="AH46" i="10"/>
  <c r="AG46" i="10"/>
  <c r="AE46" i="10"/>
  <c r="AD46" i="10"/>
  <c r="AB46" i="10"/>
  <c r="AA46" i="10"/>
  <c r="Y46" i="10"/>
  <c r="X46" i="10"/>
  <c r="V46" i="10"/>
  <c r="S46" i="10"/>
  <c r="R46" i="10"/>
  <c r="P46" i="10"/>
  <c r="O46" i="10"/>
  <c r="D46" i="10"/>
  <c r="G46" i="10" s="1"/>
  <c r="BC45" i="10"/>
  <c r="BB45" i="10"/>
  <c r="AZ45" i="10"/>
  <c r="AY45" i="10"/>
  <c r="AW45" i="10"/>
  <c r="AV45" i="10"/>
  <c r="AT45" i="10"/>
  <c r="AS45" i="10"/>
  <c r="AQ45" i="10"/>
  <c r="AP45" i="10"/>
  <c r="AN45" i="10"/>
  <c r="AM45" i="10"/>
  <c r="AK45" i="10"/>
  <c r="AJ45" i="10"/>
  <c r="AH45" i="10"/>
  <c r="AG45" i="10"/>
  <c r="AE45" i="10"/>
  <c r="AD45" i="10"/>
  <c r="AB45" i="10"/>
  <c r="AA45" i="10"/>
  <c r="Y45" i="10"/>
  <c r="X45" i="10"/>
  <c r="V45" i="10"/>
  <c r="S45" i="10"/>
  <c r="R45" i="10"/>
  <c r="P45" i="10"/>
  <c r="O45" i="10"/>
  <c r="BC44" i="10"/>
  <c r="BB44" i="10"/>
  <c r="AZ44" i="10"/>
  <c r="AY44" i="10"/>
  <c r="AW44" i="10"/>
  <c r="AV44" i="10"/>
  <c r="AT44" i="10"/>
  <c r="AS44" i="10"/>
  <c r="AQ44" i="10"/>
  <c r="AP44" i="10"/>
  <c r="AN44" i="10"/>
  <c r="AM44" i="10"/>
  <c r="AK44" i="10"/>
  <c r="AJ44" i="10"/>
  <c r="AH44" i="10"/>
  <c r="AG44" i="10"/>
  <c r="AE44" i="10"/>
  <c r="AD44" i="10"/>
  <c r="AB44" i="10"/>
  <c r="AA44" i="10"/>
  <c r="Y44" i="10"/>
  <c r="X44" i="10"/>
  <c r="V44" i="10"/>
  <c r="S44" i="10"/>
  <c r="R44" i="10"/>
  <c r="P44" i="10"/>
  <c r="O44" i="10"/>
  <c r="BC43" i="10"/>
  <c r="BB43" i="10"/>
  <c r="AZ43" i="10"/>
  <c r="AY43" i="10"/>
  <c r="AW43" i="10"/>
  <c r="AV43" i="10"/>
  <c r="AT43" i="10"/>
  <c r="AS43" i="10"/>
  <c r="AQ43" i="10"/>
  <c r="AP43" i="10"/>
  <c r="AN43" i="10"/>
  <c r="AM43" i="10"/>
  <c r="AK43" i="10"/>
  <c r="AJ43" i="10"/>
  <c r="AH43" i="10"/>
  <c r="AG43" i="10"/>
  <c r="AE43" i="10"/>
  <c r="AD43" i="10"/>
  <c r="AB43" i="10"/>
  <c r="AA43" i="10"/>
  <c r="Y43" i="10"/>
  <c r="X43" i="10"/>
  <c r="V43" i="10"/>
  <c r="S43" i="10"/>
  <c r="R43" i="10"/>
  <c r="P43" i="10"/>
  <c r="O43" i="10"/>
  <c r="BC42" i="10"/>
  <c r="BB42" i="10"/>
  <c r="AZ42" i="10"/>
  <c r="AY42" i="10"/>
  <c r="AW42" i="10"/>
  <c r="AV42" i="10"/>
  <c r="AT42" i="10"/>
  <c r="AS42" i="10"/>
  <c r="AQ42" i="10"/>
  <c r="AP42" i="10"/>
  <c r="AN42" i="10"/>
  <c r="AM42" i="10"/>
  <c r="AK42" i="10"/>
  <c r="AJ42" i="10"/>
  <c r="AH42" i="10"/>
  <c r="AG42" i="10"/>
  <c r="AE42" i="10"/>
  <c r="AD42" i="10"/>
  <c r="AB42" i="10"/>
  <c r="AA42" i="10"/>
  <c r="Y42" i="10"/>
  <c r="X42" i="10"/>
  <c r="V42" i="10"/>
  <c r="S42" i="10"/>
  <c r="R42" i="10"/>
  <c r="P42" i="10"/>
  <c r="O42" i="10"/>
  <c r="D42" i="10"/>
  <c r="H42" i="10" s="1"/>
  <c r="BC41" i="10"/>
  <c r="BB41" i="10"/>
  <c r="AZ41" i="10"/>
  <c r="AY41" i="10"/>
  <c r="AW41" i="10"/>
  <c r="AV41" i="10"/>
  <c r="AT41" i="10"/>
  <c r="AS41" i="10"/>
  <c r="AQ41" i="10"/>
  <c r="AP41" i="10"/>
  <c r="AN41" i="10"/>
  <c r="AM41" i="10"/>
  <c r="AK41" i="10"/>
  <c r="AJ41" i="10"/>
  <c r="AH41" i="10"/>
  <c r="AG41" i="10"/>
  <c r="AE41" i="10"/>
  <c r="AD41" i="10"/>
  <c r="AB41" i="10"/>
  <c r="AA41" i="10"/>
  <c r="Y41" i="10"/>
  <c r="X41" i="10"/>
  <c r="V41" i="10"/>
  <c r="S41" i="10"/>
  <c r="R41" i="10"/>
  <c r="P41" i="10"/>
  <c r="O41" i="10"/>
  <c r="G40" i="10"/>
  <c r="C36" i="10"/>
  <c r="C36" i="13" s="1"/>
  <c r="BC35" i="10"/>
  <c r="BB35" i="10"/>
  <c r="AZ35" i="10"/>
  <c r="AY35" i="10"/>
  <c r="AW35" i="10"/>
  <c r="AV35" i="10"/>
  <c r="AT35" i="10"/>
  <c r="AS35" i="10"/>
  <c r="AQ35" i="10"/>
  <c r="AP35" i="10"/>
  <c r="AN35" i="10"/>
  <c r="AM35" i="10"/>
  <c r="AK35" i="10"/>
  <c r="AJ35" i="10"/>
  <c r="AH35" i="10"/>
  <c r="AG35" i="10"/>
  <c r="AE35" i="10"/>
  <c r="AD35" i="10"/>
  <c r="AB35" i="10"/>
  <c r="AA35" i="10"/>
  <c r="Y35" i="10"/>
  <c r="X35" i="10"/>
  <c r="V35" i="10"/>
  <c r="U35" i="10"/>
  <c r="S35" i="10"/>
  <c r="R35" i="10"/>
  <c r="P35" i="10"/>
  <c r="O35" i="10"/>
  <c r="H35" i="10"/>
  <c r="I35" i="10" s="1"/>
  <c r="G35" i="10"/>
  <c r="BC34" i="10"/>
  <c r="BB34" i="10"/>
  <c r="AZ34" i="10"/>
  <c r="AY34" i="10"/>
  <c r="AW34" i="10"/>
  <c r="AV34" i="10"/>
  <c r="AT34" i="10"/>
  <c r="AS34" i="10"/>
  <c r="AQ34" i="10"/>
  <c r="AP34" i="10"/>
  <c r="AN34" i="10"/>
  <c r="AM34" i="10"/>
  <c r="AK34" i="10"/>
  <c r="AJ34" i="10"/>
  <c r="AH34" i="10"/>
  <c r="AG34" i="10"/>
  <c r="AE34" i="10"/>
  <c r="AD34" i="10"/>
  <c r="AB34" i="10"/>
  <c r="AA34" i="10"/>
  <c r="Y34" i="10"/>
  <c r="X34" i="10"/>
  <c r="V34" i="10"/>
  <c r="U34" i="10"/>
  <c r="S34" i="10"/>
  <c r="R34" i="10"/>
  <c r="P34" i="10"/>
  <c r="O34" i="10"/>
  <c r="H34" i="10"/>
  <c r="I34" i="10" s="1"/>
  <c r="G34" i="10"/>
  <c r="BC33" i="10"/>
  <c r="BB33" i="10"/>
  <c r="AZ33" i="10"/>
  <c r="AY33" i="10"/>
  <c r="AW33" i="10"/>
  <c r="AV33" i="10"/>
  <c r="AT33" i="10"/>
  <c r="AS33" i="10"/>
  <c r="AQ33" i="10"/>
  <c r="AP33" i="10"/>
  <c r="AN33" i="10"/>
  <c r="AM33" i="10"/>
  <c r="AK33" i="10"/>
  <c r="AJ33" i="10"/>
  <c r="AH33" i="10"/>
  <c r="AG33" i="10"/>
  <c r="AE33" i="10"/>
  <c r="AD33" i="10"/>
  <c r="AB33" i="10"/>
  <c r="AA33" i="10"/>
  <c r="Y33" i="10"/>
  <c r="X33" i="10"/>
  <c r="V33" i="10"/>
  <c r="U33" i="10"/>
  <c r="S33" i="10"/>
  <c r="R33" i="10"/>
  <c r="P33" i="10"/>
  <c r="O33" i="10"/>
  <c r="H33" i="10"/>
  <c r="I33" i="10" s="1"/>
  <c r="G33" i="10"/>
  <c r="BC32" i="10"/>
  <c r="BB32" i="10"/>
  <c r="AZ32" i="10"/>
  <c r="AY32" i="10"/>
  <c r="AW32" i="10"/>
  <c r="AV32" i="10"/>
  <c r="AT32" i="10"/>
  <c r="AS32" i="10"/>
  <c r="AQ32" i="10"/>
  <c r="AP32" i="10"/>
  <c r="AN32" i="10"/>
  <c r="AM32" i="10"/>
  <c r="AK32" i="10"/>
  <c r="AJ32" i="10"/>
  <c r="AH32" i="10"/>
  <c r="AG32" i="10"/>
  <c r="AE32" i="10"/>
  <c r="AD32" i="10"/>
  <c r="AB32" i="10"/>
  <c r="AA32" i="10"/>
  <c r="Y32" i="10"/>
  <c r="X32" i="10"/>
  <c r="V32" i="10"/>
  <c r="U32" i="10"/>
  <c r="S32" i="10"/>
  <c r="R32" i="10"/>
  <c r="P32" i="10"/>
  <c r="O32" i="10"/>
  <c r="H32" i="10"/>
  <c r="I32" i="10" s="1"/>
  <c r="G32" i="10"/>
  <c r="BC31" i="10"/>
  <c r="BB31" i="10"/>
  <c r="AZ31" i="10"/>
  <c r="AY31" i="10"/>
  <c r="AW31" i="10"/>
  <c r="AV31" i="10"/>
  <c r="AT31" i="10"/>
  <c r="AS31" i="10"/>
  <c r="AQ31" i="10"/>
  <c r="AP31" i="10"/>
  <c r="AN31" i="10"/>
  <c r="AM31" i="10"/>
  <c r="AK31" i="10"/>
  <c r="AJ31" i="10"/>
  <c r="AH31" i="10"/>
  <c r="AG31" i="10"/>
  <c r="AE31" i="10"/>
  <c r="AD31" i="10"/>
  <c r="AB31" i="10"/>
  <c r="AA31" i="10"/>
  <c r="Y31" i="10"/>
  <c r="X31" i="10"/>
  <c r="V31" i="10"/>
  <c r="U31" i="10"/>
  <c r="S31" i="10"/>
  <c r="R31" i="10"/>
  <c r="P31" i="10"/>
  <c r="O31" i="10"/>
  <c r="H31" i="10"/>
  <c r="I31" i="10" s="1"/>
  <c r="G31" i="10"/>
  <c r="BC30" i="10"/>
  <c r="BB30" i="10"/>
  <c r="AZ30" i="10"/>
  <c r="AY30" i="10"/>
  <c r="AW30" i="10"/>
  <c r="AV30" i="10"/>
  <c r="AT30" i="10"/>
  <c r="AS30" i="10"/>
  <c r="AQ30" i="10"/>
  <c r="AP30" i="10"/>
  <c r="AN30" i="10"/>
  <c r="AM30" i="10"/>
  <c r="AK30" i="10"/>
  <c r="AJ30" i="10"/>
  <c r="AH30" i="10"/>
  <c r="AG30" i="10"/>
  <c r="AE30" i="10"/>
  <c r="AD30" i="10"/>
  <c r="AB30" i="10"/>
  <c r="AA30" i="10"/>
  <c r="Y30" i="10"/>
  <c r="X30" i="10"/>
  <c r="V30" i="10"/>
  <c r="U30" i="10"/>
  <c r="S30" i="10"/>
  <c r="R30" i="10"/>
  <c r="P30" i="10"/>
  <c r="O30" i="10"/>
  <c r="H30" i="10"/>
  <c r="I30" i="10" s="1"/>
  <c r="G30" i="10"/>
  <c r="BC29" i="10"/>
  <c r="BB29" i="10"/>
  <c r="AZ29" i="10"/>
  <c r="AY29" i="10"/>
  <c r="AW29" i="10"/>
  <c r="AV29" i="10"/>
  <c r="AT29" i="10"/>
  <c r="AS29" i="10"/>
  <c r="AQ29" i="10"/>
  <c r="AP29" i="10"/>
  <c r="AN29" i="10"/>
  <c r="AM29" i="10"/>
  <c r="AK29" i="10"/>
  <c r="AJ29" i="10"/>
  <c r="AH29" i="10"/>
  <c r="AG29" i="10"/>
  <c r="AE29" i="10"/>
  <c r="AD29" i="10"/>
  <c r="AB29" i="10"/>
  <c r="AA29" i="10"/>
  <c r="Y29" i="10"/>
  <c r="X29" i="10"/>
  <c r="V29" i="10"/>
  <c r="U29" i="10"/>
  <c r="S29" i="10"/>
  <c r="R29" i="10"/>
  <c r="P29" i="10"/>
  <c r="O29" i="10"/>
  <c r="J29" i="10"/>
  <c r="K29" i="10" s="1"/>
  <c r="H29" i="10"/>
  <c r="I29" i="10" s="1"/>
  <c r="G29" i="10"/>
  <c r="BC28" i="10"/>
  <c r="BB28" i="10"/>
  <c r="AZ28" i="10"/>
  <c r="AY28" i="10"/>
  <c r="AW28" i="10"/>
  <c r="AV28" i="10"/>
  <c r="AT28" i="10"/>
  <c r="AS28" i="10"/>
  <c r="AQ28" i="10"/>
  <c r="AP28" i="10"/>
  <c r="AN28" i="10"/>
  <c r="AM28" i="10"/>
  <c r="AK28" i="10"/>
  <c r="AJ28" i="10"/>
  <c r="AH28" i="10"/>
  <c r="AG28" i="10"/>
  <c r="AE28" i="10"/>
  <c r="AD28" i="10"/>
  <c r="AB28" i="10"/>
  <c r="AA28" i="10"/>
  <c r="Y28" i="10"/>
  <c r="X28" i="10"/>
  <c r="V28" i="10"/>
  <c r="U28" i="10"/>
  <c r="S28" i="10"/>
  <c r="R28" i="10"/>
  <c r="P28" i="10"/>
  <c r="O28" i="10"/>
  <c r="H28" i="10"/>
  <c r="J28" i="10" s="1"/>
  <c r="G28" i="10"/>
  <c r="BC27" i="10"/>
  <c r="BB27" i="10"/>
  <c r="AZ27" i="10"/>
  <c r="AY27" i="10"/>
  <c r="AW27" i="10"/>
  <c r="AV27" i="10"/>
  <c r="AT27" i="10"/>
  <c r="AS27" i="10"/>
  <c r="AQ27" i="10"/>
  <c r="AP27" i="10"/>
  <c r="AN27" i="10"/>
  <c r="AM27" i="10"/>
  <c r="AK27" i="10"/>
  <c r="AJ27" i="10"/>
  <c r="AH27" i="10"/>
  <c r="AG27" i="10"/>
  <c r="AE27" i="10"/>
  <c r="AD27" i="10"/>
  <c r="AB27" i="10"/>
  <c r="AA27" i="10"/>
  <c r="Y27" i="10"/>
  <c r="X27" i="10"/>
  <c r="V27" i="10"/>
  <c r="U27" i="10"/>
  <c r="S27" i="10"/>
  <c r="R27" i="10"/>
  <c r="P27" i="10"/>
  <c r="O27" i="10"/>
  <c r="H27" i="10"/>
  <c r="J27" i="10" s="1"/>
  <c r="G27" i="10"/>
  <c r="BC26" i="10"/>
  <c r="BB26" i="10"/>
  <c r="AZ26" i="10"/>
  <c r="AY26" i="10"/>
  <c r="AW26" i="10"/>
  <c r="AV26" i="10"/>
  <c r="AT26" i="10"/>
  <c r="AS26" i="10"/>
  <c r="AQ26" i="10"/>
  <c r="AP26" i="10"/>
  <c r="AN26" i="10"/>
  <c r="AM26" i="10"/>
  <c r="AK26" i="10"/>
  <c r="AJ26" i="10"/>
  <c r="AH26" i="10"/>
  <c r="AG26" i="10"/>
  <c r="AE26" i="10"/>
  <c r="AD26" i="10"/>
  <c r="AB26" i="10"/>
  <c r="AA26" i="10"/>
  <c r="Y26" i="10"/>
  <c r="X26" i="10"/>
  <c r="V26" i="10"/>
  <c r="U26" i="10"/>
  <c r="S26" i="10"/>
  <c r="R26" i="10"/>
  <c r="P26" i="10"/>
  <c r="O26" i="10"/>
  <c r="H26" i="10"/>
  <c r="J26" i="10" s="1"/>
  <c r="G26" i="10"/>
  <c r="BC25" i="10"/>
  <c r="BB25" i="10"/>
  <c r="AZ25" i="10"/>
  <c r="AY25" i="10"/>
  <c r="AW25" i="10"/>
  <c r="AV25" i="10"/>
  <c r="AT25" i="10"/>
  <c r="AS25" i="10"/>
  <c r="AQ25" i="10"/>
  <c r="AP25" i="10"/>
  <c r="AN25" i="10"/>
  <c r="AM25" i="10"/>
  <c r="AK25" i="10"/>
  <c r="AJ25" i="10"/>
  <c r="AH25" i="10"/>
  <c r="AG25" i="10"/>
  <c r="AE25" i="10"/>
  <c r="AD25" i="10"/>
  <c r="AB25" i="10"/>
  <c r="AA25" i="10"/>
  <c r="Y25" i="10"/>
  <c r="X25" i="10"/>
  <c r="V25" i="10"/>
  <c r="U25" i="10"/>
  <c r="S25" i="10"/>
  <c r="R25" i="10"/>
  <c r="P25" i="10"/>
  <c r="O25" i="10"/>
  <c r="H25" i="10"/>
  <c r="J25" i="10" s="1"/>
  <c r="G25" i="10"/>
  <c r="G24" i="10"/>
  <c r="BC19" i="10"/>
  <c r="BB19" i="10"/>
  <c r="AZ19" i="10"/>
  <c r="AY19" i="10"/>
  <c r="AW19" i="10"/>
  <c r="AV19" i="10"/>
  <c r="AT19" i="10"/>
  <c r="AS19" i="10"/>
  <c r="AQ19" i="10"/>
  <c r="AP19" i="10"/>
  <c r="AN19" i="10"/>
  <c r="AM19" i="10"/>
  <c r="AK19" i="10"/>
  <c r="AJ19" i="10"/>
  <c r="AH19" i="10"/>
  <c r="AG19" i="10"/>
  <c r="AE19" i="10"/>
  <c r="AD19" i="10"/>
  <c r="AB19" i="10"/>
  <c r="AA19" i="10"/>
  <c r="Y19" i="10"/>
  <c r="X19" i="10"/>
  <c r="V19" i="10"/>
  <c r="U19" i="10"/>
  <c r="S19" i="10"/>
  <c r="R19" i="10"/>
  <c r="P19" i="10"/>
  <c r="O19" i="10"/>
  <c r="H19" i="10"/>
  <c r="G19" i="10"/>
  <c r="BC18" i="10"/>
  <c r="BB18" i="10"/>
  <c r="AZ18" i="10"/>
  <c r="AY18" i="10"/>
  <c r="AW18" i="10"/>
  <c r="AV18" i="10"/>
  <c r="AT18" i="10"/>
  <c r="AS18" i="10"/>
  <c r="AQ18" i="10"/>
  <c r="AP18" i="10"/>
  <c r="AN18" i="10"/>
  <c r="AM18" i="10"/>
  <c r="AK18" i="10"/>
  <c r="AJ18" i="10"/>
  <c r="AH18" i="10"/>
  <c r="AG18" i="10"/>
  <c r="AE18" i="10"/>
  <c r="AD18" i="10"/>
  <c r="AB18" i="10"/>
  <c r="AA18" i="10"/>
  <c r="Y18" i="10"/>
  <c r="X18" i="10"/>
  <c r="V18" i="10"/>
  <c r="U18" i="10"/>
  <c r="S18" i="10"/>
  <c r="R18" i="10"/>
  <c r="P18" i="10"/>
  <c r="O18" i="10"/>
  <c r="C18" i="10"/>
  <c r="BC17" i="10"/>
  <c r="BB17" i="10"/>
  <c r="AZ17" i="10"/>
  <c r="AY17" i="10"/>
  <c r="AW17" i="10"/>
  <c r="AV17" i="10"/>
  <c r="AT17" i="10"/>
  <c r="AS17" i="10"/>
  <c r="AQ17" i="10"/>
  <c r="AP17" i="10"/>
  <c r="AN17" i="10"/>
  <c r="AM17" i="10"/>
  <c r="AK17" i="10"/>
  <c r="AJ17" i="10"/>
  <c r="AH17" i="10"/>
  <c r="AG17" i="10"/>
  <c r="AE17" i="10"/>
  <c r="AD17" i="10"/>
  <c r="AB17" i="10"/>
  <c r="AA17" i="10"/>
  <c r="Y17" i="10"/>
  <c r="X17" i="10"/>
  <c r="V17" i="10"/>
  <c r="U17" i="10"/>
  <c r="S17" i="10"/>
  <c r="R17" i="10"/>
  <c r="P17" i="10"/>
  <c r="O17" i="10"/>
  <c r="BC16" i="10"/>
  <c r="BB16" i="10"/>
  <c r="AZ16" i="10"/>
  <c r="AY16" i="10"/>
  <c r="AW16" i="10"/>
  <c r="AV16" i="10"/>
  <c r="AT16" i="10"/>
  <c r="AS16" i="10"/>
  <c r="AQ16" i="10"/>
  <c r="AP16" i="10"/>
  <c r="AN16" i="10"/>
  <c r="AM16" i="10"/>
  <c r="AK16" i="10"/>
  <c r="AJ16" i="10"/>
  <c r="AH16" i="10"/>
  <c r="AG16" i="10"/>
  <c r="AE16" i="10"/>
  <c r="AD16" i="10"/>
  <c r="AB16" i="10"/>
  <c r="AA16" i="10"/>
  <c r="Y16" i="10"/>
  <c r="X16" i="10"/>
  <c r="V16" i="10"/>
  <c r="U16" i="10"/>
  <c r="S16" i="10"/>
  <c r="R16" i="10"/>
  <c r="P16" i="10"/>
  <c r="O16" i="10"/>
  <c r="BC15" i="10"/>
  <c r="BB15" i="10"/>
  <c r="AZ15" i="10"/>
  <c r="AY15" i="10"/>
  <c r="AW15" i="10"/>
  <c r="AV15" i="10"/>
  <c r="AT15" i="10"/>
  <c r="AS15" i="10"/>
  <c r="AQ15" i="10"/>
  <c r="AP15" i="10"/>
  <c r="AN15" i="10"/>
  <c r="AM15" i="10"/>
  <c r="AK15" i="10"/>
  <c r="AJ15" i="10"/>
  <c r="AH15" i="10"/>
  <c r="AG15" i="10"/>
  <c r="AE15" i="10"/>
  <c r="AD15" i="10"/>
  <c r="AB15" i="10"/>
  <c r="AA15" i="10"/>
  <c r="Y15" i="10"/>
  <c r="X15" i="10"/>
  <c r="V15" i="10"/>
  <c r="U15" i="10"/>
  <c r="S15" i="10"/>
  <c r="R15" i="10"/>
  <c r="P15" i="10"/>
  <c r="O15" i="10"/>
  <c r="D15" i="10"/>
  <c r="BC14" i="10"/>
  <c r="BB14" i="10"/>
  <c r="AZ14" i="10"/>
  <c r="AY14" i="10"/>
  <c r="AW14" i="10"/>
  <c r="AV14" i="10"/>
  <c r="AT14" i="10"/>
  <c r="AS14" i="10"/>
  <c r="AQ14" i="10"/>
  <c r="AP14" i="10"/>
  <c r="AN14" i="10"/>
  <c r="AM14" i="10"/>
  <c r="AK14" i="10"/>
  <c r="AJ14" i="10"/>
  <c r="AH14" i="10"/>
  <c r="AG14" i="10"/>
  <c r="AE14" i="10"/>
  <c r="AD14" i="10"/>
  <c r="AB14" i="10"/>
  <c r="AA14" i="10"/>
  <c r="Y14" i="10"/>
  <c r="X14" i="10"/>
  <c r="V14" i="10"/>
  <c r="U14" i="10"/>
  <c r="S14" i="10"/>
  <c r="R14" i="10"/>
  <c r="P14" i="10"/>
  <c r="O14" i="10"/>
  <c r="BC13" i="10"/>
  <c r="BB13" i="10"/>
  <c r="AZ13" i="10"/>
  <c r="AY13" i="10"/>
  <c r="AW13" i="10"/>
  <c r="AV13" i="10"/>
  <c r="AT13" i="10"/>
  <c r="AS13" i="10"/>
  <c r="AQ13" i="10"/>
  <c r="AP13" i="10"/>
  <c r="AN13" i="10"/>
  <c r="AM13" i="10"/>
  <c r="AK13" i="10"/>
  <c r="AJ13" i="10"/>
  <c r="AH13" i="10"/>
  <c r="AG13" i="10"/>
  <c r="AE13" i="10"/>
  <c r="AD13" i="10"/>
  <c r="AB13" i="10"/>
  <c r="AA13" i="10"/>
  <c r="Y13" i="10"/>
  <c r="X13" i="10"/>
  <c r="V13" i="10"/>
  <c r="U13" i="10"/>
  <c r="S13" i="10"/>
  <c r="R13" i="10"/>
  <c r="P13" i="10"/>
  <c r="O13" i="10"/>
  <c r="C13" i="10"/>
  <c r="BC12" i="10"/>
  <c r="BB12" i="10"/>
  <c r="AZ12" i="10"/>
  <c r="AY12" i="10"/>
  <c r="AW12" i="10"/>
  <c r="AV12" i="10"/>
  <c r="AT12" i="10"/>
  <c r="AS12" i="10"/>
  <c r="AQ12" i="10"/>
  <c r="AP12" i="10"/>
  <c r="AN12" i="10"/>
  <c r="AM12" i="10"/>
  <c r="AK12" i="10"/>
  <c r="AJ12" i="10"/>
  <c r="AH12" i="10"/>
  <c r="AG12" i="10"/>
  <c r="AE12" i="10"/>
  <c r="AD12" i="10"/>
  <c r="AB12" i="10"/>
  <c r="AA12" i="10"/>
  <c r="Y12" i="10"/>
  <c r="X12" i="10"/>
  <c r="V12" i="10"/>
  <c r="U12" i="10"/>
  <c r="S12" i="10"/>
  <c r="R12" i="10"/>
  <c r="P12" i="10"/>
  <c r="O12" i="10"/>
  <c r="BC11" i="10"/>
  <c r="BB11" i="10"/>
  <c r="AZ11" i="10"/>
  <c r="AY11" i="10"/>
  <c r="AW11" i="10"/>
  <c r="AV11" i="10"/>
  <c r="AT11" i="10"/>
  <c r="AS11" i="10"/>
  <c r="AQ11" i="10"/>
  <c r="AP11" i="10"/>
  <c r="AN11" i="10"/>
  <c r="AM11" i="10"/>
  <c r="AK11" i="10"/>
  <c r="AJ11" i="10"/>
  <c r="AH11" i="10"/>
  <c r="AG11" i="10"/>
  <c r="AE11" i="10"/>
  <c r="AD11" i="10"/>
  <c r="AB11" i="10"/>
  <c r="AA11" i="10"/>
  <c r="Y11" i="10"/>
  <c r="X11" i="10"/>
  <c r="V11" i="10"/>
  <c r="U11" i="10"/>
  <c r="S11" i="10"/>
  <c r="R11" i="10"/>
  <c r="P11" i="10"/>
  <c r="O11" i="10"/>
  <c r="H11" i="10"/>
  <c r="G11" i="10"/>
  <c r="C11" i="10"/>
  <c r="BC10" i="10"/>
  <c r="BB10" i="10"/>
  <c r="AZ10" i="10"/>
  <c r="AY10" i="10"/>
  <c r="AW10" i="10"/>
  <c r="AV10" i="10"/>
  <c r="AT10" i="10"/>
  <c r="AS10" i="10"/>
  <c r="AQ10" i="10"/>
  <c r="AP10" i="10"/>
  <c r="AN10" i="10"/>
  <c r="AM10" i="10"/>
  <c r="AK10" i="10"/>
  <c r="AJ10" i="10"/>
  <c r="AH10" i="10"/>
  <c r="AG10" i="10"/>
  <c r="AE10" i="10"/>
  <c r="AD10" i="10"/>
  <c r="AB10" i="10"/>
  <c r="AA10" i="10"/>
  <c r="Y10" i="10"/>
  <c r="X10" i="10"/>
  <c r="V10" i="10"/>
  <c r="U10" i="10"/>
  <c r="S10" i="10"/>
  <c r="R10" i="10"/>
  <c r="P10" i="10"/>
  <c r="O10" i="10"/>
  <c r="D10" i="10"/>
  <c r="H10" i="10" s="1"/>
  <c r="D5" i="10"/>
  <c r="D4" i="10"/>
  <c r="D3" i="10"/>
  <c r="BC141" i="1"/>
  <c r="BB141" i="1"/>
  <c r="AZ141" i="1"/>
  <c r="AY141" i="1"/>
  <c r="AW141" i="1"/>
  <c r="AV141" i="1"/>
  <c r="AT141" i="1"/>
  <c r="AS141" i="1"/>
  <c r="AQ141" i="1"/>
  <c r="AP141" i="1"/>
  <c r="AN141" i="1"/>
  <c r="AM141" i="1"/>
  <c r="AK141" i="1"/>
  <c r="AJ141" i="1"/>
  <c r="AH141" i="1"/>
  <c r="AG141" i="1"/>
  <c r="AE141" i="1"/>
  <c r="AD141" i="1"/>
  <c r="AB141" i="1"/>
  <c r="AA141" i="1"/>
  <c r="Y141" i="1"/>
  <c r="X141" i="1"/>
  <c r="V141" i="1"/>
  <c r="U141" i="1"/>
  <c r="S141" i="1"/>
  <c r="R141" i="1"/>
  <c r="P141" i="1"/>
  <c r="O141" i="1"/>
  <c r="BC140" i="1"/>
  <c r="BB140" i="1"/>
  <c r="AZ140" i="1"/>
  <c r="AY140" i="1"/>
  <c r="AW140" i="1"/>
  <c r="AV140" i="1"/>
  <c r="AT140" i="1"/>
  <c r="AS140" i="1"/>
  <c r="AQ140" i="1"/>
  <c r="AP140" i="1"/>
  <c r="AN140" i="1"/>
  <c r="AM140" i="1"/>
  <c r="AK140" i="1"/>
  <c r="AJ140" i="1"/>
  <c r="AH140" i="1"/>
  <c r="AG140" i="1"/>
  <c r="AE140" i="1"/>
  <c r="AD140" i="1"/>
  <c r="AB140" i="1"/>
  <c r="AA140" i="1"/>
  <c r="Y140" i="1"/>
  <c r="X140" i="1"/>
  <c r="V140" i="1"/>
  <c r="U140" i="1"/>
  <c r="S140" i="1"/>
  <c r="R140" i="1"/>
  <c r="P140" i="1"/>
  <c r="O140" i="1"/>
  <c r="D140" i="1"/>
  <c r="BC139" i="1"/>
  <c r="BB139" i="1"/>
  <c r="AZ139" i="1"/>
  <c r="AY139" i="1"/>
  <c r="AW139" i="1"/>
  <c r="AV139" i="1"/>
  <c r="AT139" i="1"/>
  <c r="AS139" i="1"/>
  <c r="AQ139" i="1"/>
  <c r="AP139" i="1"/>
  <c r="AN139" i="1"/>
  <c r="AM139" i="1"/>
  <c r="AK139" i="1"/>
  <c r="AJ139" i="1"/>
  <c r="AH139" i="1"/>
  <c r="AG139" i="1"/>
  <c r="AE139" i="1"/>
  <c r="AD139" i="1"/>
  <c r="AB139" i="1"/>
  <c r="AA139" i="1"/>
  <c r="Y139" i="1"/>
  <c r="X139" i="1"/>
  <c r="V139" i="1"/>
  <c r="U139" i="1"/>
  <c r="S139" i="1"/>
  <c r="R139" i="1"/>
  <c r="P139" i="1"/>
  <c r="O139" i="1"/>
  <c r="BC138" i="1"/>
  <c r="BB138" i="1"/>
  <c r="AZ138" i="1"/>
  <c r="AY138" i="1"/>
  <c r="AW138" i="1"/>
  <c r="AV138" i="1"/>
  <c r="AT138" i="1"/>
  <c r="AS138" i="1"/>
  <c r="AQ138" i="1"/>
  <c r="AP138" i="1"/>
  <c r="AN138" i="1"/>
  <c r="AM138" i="1"/>
  <c r="AK138" i="1"/>
  <c r="AJ138" i="1"/>
  <c r="AH138" i="1"/>
  <c r="AG138" i="1"/>
  <c r="AE138" i="1"/>
  <c r="AD138" i="1"/>
  <c r="AB138" i="1"/>
  <c r="AA138" i="1"/>
  <c r="Y138" i="1"/>
  <c r="X138" i="1"/>
  <c r="V138" i="1"/>
  <c r="U138" i="1"/>
  <c r="S138" i="1"/>
  <c r="R138" i="1"/>
  <c r="P138" i="1"/>
  <c r="O138" i="1"/>
  <c r="D138" i="1"/>
  <c r="BC137" i="1"/>
  <c r="BB137" i="1"/>
  <c r="AZ137" i="1"/>
  <c r="AY137" i="1"/>
  <c r="AW137" i="1"/>
  <c r="AV137" i="1"/>
  <c r="AT137" i="1"/>
  <c r="AS137" i="1"/>
  <c r="AQ137" i="1"/>
  <c r="AP137" i="1"/>
  <c r="AN137" i="1"/>
  <c r="AM137" i="1"/>
  <c r="AK137" i="1"/>
  <c r="AJ137" i="1"/>
  <c r="AH137" i="1"/>
  <c r="AG137" i="1"/>
  <c r="AE137" i="1"/>
  <c r="AD137" i="1"/>
  <c r="AB137" i="1"/>
  <c r="AA137" i="1"/>
  <c r="Y137" i="1"/>
  <c r="X137" i="1"/>
  <c r="V137" i="1"/>
  <c r="U137" i="1"/>
  <c r="S137" i="1"/>
  <c r="R137" i="1"/>
  <c r="P137" i="1"/>
  <c r="O137" i="1"/>
  <c r="D137" i="1"/>
  <c r="BC136" i="1"/>
  <c r="BB136" i="1"/>
  <c r="AZ136" i="1"/>
  <c r="AY136" i="1"/>
  <c r="AW136" i="1"/>
  <c r="AV136" i="1"/>
  <c r="AT136" i="1"/>
  <c r="AS136" i="1"/>
  <c r="AQ136" i="1"/>
  <c r="AP136" i="1"/>
  <c r="AN136" i="1"/>
  <c r="AM136" i="1"/>
  <c r="AK136" i="1"/>
  <c r="AJ136" i="1"/>
  <c r="AH136" i="1"/>
  <c r="AG136" i="1"/>
  <c r="AE136" i="1"/>
  <c r="AD136" i="1"/>
  <c r="AB136" i="1"/>
  <c r="AA136" i="1"/>
  <c r="Y136" i="1"/>
  <c r="X136" i="1"/>
  <c r="V136" i="1"/>
  <c r="U136" i="1"/>
  <c r="S136" i="1"/>
  <c r="R136" i="1"/>
  <c r="P136" i="1"/>
  <c r="O136" i="1"/>
  <c r="B136" i="1"/>
  <c r="BC135" i="1"/>
  <c r="BB135" i="1"/>
  <c r="AZ135" i="1"/>
  <c r="AY135" i="1"/>
  <c r="AW135" i="1"/>
  <c r="AV135" i="1"/>
  <c r="AT135" i="1"/>
  <c r="AS135" i="1"/>
  <c r="AQ135" i="1"/>
  <c r="AP135" i="1"/>
  <c r="AN135" i="1"/>
  <c r="AM135" i="1"/>
  <c r="AK135" i="1"/>
  <c r="AJ135" i="1"/>
  <c r="AH135" i="1"/>
  <c r="AG135" i="1"/>
  <c r="AE135" i="1"/>
  <c r="AD135" i="1"/>
  <c r="AB135" i="1"/>
  <c r="AA135" i="1"/>
  <c r="Y135" i="1"/>
  <c r="X135" i="1"/>
  <c r="V135" i="1"/>
  <c r="U135" i="1"/>
  <c r="S135" i="1"/>
  <c r="R135" i="1"/>
  <c r="P135" i="1"/>
  <c r="O135" i="1"/>
  <c r="C135" i="1"/>
  <c r="BC134" i="1"/>
  <c r="BB134" i="1"/>
  <c r="AZ134" i="1"/>
  <c r="AY134" i="1"/>
  <c r="AW134" i="1"/>
  <c r="AV134" i="1"/>
  <c r="AT134" i="1"/>
  <c r="AS134" i="1"/>
  <c r="AQ134" i="1"/>
  <c r="AP134" i="1"/>
  <c r="AN134" i="1"/>
  <c r="AM134" i="1"/>
  <c r="AK134" i="1"/>
  <c r="AJ134" i="1"/>
  <c r="AH134" i="1"/>
  <c r="AG134" i="1"/>
  <c r="AE134" i="1"/>
  <c r="AD134" i="1"/>
  <c r="AB134" i="1"/>
  <c r="AA134" i="1"/>
  <c r="Y134" i="1"/>
  <c r="X134" i="1"/>
  <c r="V134" i="1"/>
  <c r="U134" i="1"/>
  <c r="S134" i="1"/>
  <c r="R134" i="1"/>
  <c r="P134" i="1"/>
  <c r="O134" i="1"/>
  <c r="BC133" i="1"/>
  <c r="BB133" i="1"/>
  <c r="AZ133" i="1"/>
  <c r="AY133" i="1"/>
  <c r="AW133" i="1"/>
  <c r="AV133" i="1"/>
  <c r="AT133" i="1"/>
  <c r="AS133" i="1"/>
  <c r="AQ133" i="1"/>
  <c r="AP133" i="1"/>
  <c r="AN133" i="1"/>
  <c r="AM133" i="1"/>
  <c r="AK133" i="1"/>
  <c r="AJ133" i="1"/>
  <c r="AH133" i="1"/>
  <c r="AG133" i="1"/>
  <c r="AE133" i="1"/>
  <c r="AD133" i="1"/>
  <c r="AB133" i="1"/>
  <c r="AA133" i="1"/>
  <c r="Y133" i="1"/>
  <c r="X133" i="1"/>
  <c r="V133" i="1"/>
  <c r="U133" i="1"/>
  <c r="S133" i="1"/>
  <c r="R133" i="1"/>
  <c r="P133" i="1"/>
  <c r="O133" i="1"/>
  <c r="B133" i="1"/>
  <c r="BC132" i="1"/>
  <c r="BB132" i="1"/>
  <c r="AZ132" i="1"/>
  <c r="AY132" i="1"/>
  <c r="AW132" i="1"/>
  <c r="AV132" i="1"/>
  <c r="AT132" i="1"/>
  <c r="AS132" i="1"/>
  <c r="AQ132" i="1"/>
  <c r="AP132" i="1"/>
  <c r="AN132" i="1"/>
  <c r="AM132" i="1"/>
  <c r="AK132" i="1"/>
  <c r="AJ132" i="1"/>
  <c r="AH132" i="1"/>
  <c r="AG132" i="1"/>
  <c r="AE132" i="1"/>
  <c r="AD132" i="1"/>
  <c r="AB132" i="1"/>
  <c r="AA132" i="1"/>
  <c r="Y132" i="1"/>
  <c r="X132" i="1"/>
  <c r="V132" i="1"/>
  <c r="U132" i="1"/>
  <c r="S132" i="1"/>
  <c r="R132" i="1"/>
  <c r="P132" i="1"/>
  <c r="O132" i="1"/>
  <c r="B132" i="1"/>
  <c r="BC131" i="1"/>
  <c r="BB131" i="1"/>
  <c r="AZ131" i="1"/>
  <c r="AY131" i="1"/>
  <c r="AW131" i="1"/>
  <c r="AV131" i="1"/>
  <c r="AT131" i="1"/>
  <c r="AS131" i="1"/>
  <c r="AQ131" i="1"/>
  <c r="AP131" i="1"/>
  <c r="AN131" i="1"/>
  <c r="AM131" i="1"/>
  <c r="AK131" i="1"/>
  <c r="AJ131" i="1"/>
  <c r="AH131" i="1"/>
  <c r="AG131" i="1"/>
  <c r="AE131" i="1"/>
  <c r="AD131" i="1"/>
  <c r="AB131" i="1"/>
  <c r="AA131" i="1"/>
  <c r="Y131" i="1"/>
  <c r="X131" i="1"/>
  <c r="V131" i="1"/>
  <c r="U131" i="1"/>
  <c r="S131" i="1"/>
  <c r="R131" i="1"/>
  <c r="P131" i="1"/>
  <c r="O131" i="1"/>
  <c r="BC130" i="1"/>
  <c r="BB130" i="1"/>
  <c r="AZ130" i="1"/>
  <c r="AY130" i="1"/>
  <c r="AW130" i="1"/>
  <c r="AV130" i="1"/>
  <c r="AT130" i="1"/>
  <c r="AS130" i="1"/>
  <c r="AQ130" i="1"/>
  <c r="AP130" i="1"/>
  <c r="AN130" i="1"/>
  <c r="AM130" i="1"/>
  <c r="AK130" i="1"/>
  <c r="AJ130" i="1"/>
  <c r="AH130" i="1"/>
  <c r="AG130" i="1"/>
  <c r="AE130" i="1"/>
  <c r="AD130" i="1"/>
  <c r="AB130" i="1"/>
  <c r="AA130" i="1"/>
  <c r="Y130" i="1"/>
  <c r="X130" i="1"/>
  <c r="V130" i="1"/>
  <c r="U130" i="1"/>
  <c r="S130" i="1"/>
  <c r="R130" i="1"/>
  <c r="P130" i="1"/>
  <c r="O130" i="1"/>
  <c r="B130" i="1"/>
  <c r="BC129" i="1"/>
  <c r="BB129" i="1"/>
  <c r="AZ129" i="1"/>
  <c r="AY129" i="1"/>
  <c r="AW129" i="1"/>
  <c r="AV129" i="1"/>
  <c r="AT129" i="1"/>
  <c r="AS129" i="1"/>
  <c r="AQ129" i="1"/>
  <c r="AP129" i="1"/>
  <c r="AN129" i="1"/>
  <c r="AM129" i="1"/>
  <c r="AK129" i="1"/>
  <c r="AJ129" i="1"/>
  <c r="AH129" i="1"/>
  <c r="AG129" i="1"/>
  <c r="AE129" i="1"/>
  <c r="AD129" i="1"/>
  <c r="AB129" i="1"/>
  <c r="AA129" i="1"/>
  <c r="Y129" i="1"/>
  <c r="X129" i="1"/>
  <c r="V129" i="1"/>
  <c r="U129" i="1"/>
  <c r="S129" i="1"/>
  <c r="R129" i="1"/>
  <c r="P129" i="1"/>
  <c r="O129" i="1"/>
  <c r="C129" i="1"/>
  <c r="G128" i="1"/>
  <c r="BC123" i="1"/>
  <c r="AZ123" i="1"/>
  <c r="AW123" i="1"/>
  <c r="AT123" i="1"/>
  <c r="AQ123" i="1"/>
  <c r="AN123" i="1"/>
  <c r="AK123" i="1"/>
  <c r="AH123" i="1"/>
  <c r="AE123" i="1"/>
  <c r="AB123" i="1"/>
  <c r="Y123" i="1"/>
  <c r="V123" i="1"/>
  <c r="S123" i="1"/>
  <c r="P123" i="1"/>
  <c r="H123" i="1"/>
  <c r="G123" i="1"/>
  <c r="BC122" i="1"/>
  <c r="AZ122" i="1"/>
  <c r="AW122" i="1"/>
  <c r="AT122" i="1"/>
  <c r="AQ122" i="1"/>
  <c r="AN122" i="1"/>
  <c r="AK122" i="1"/>
  <c r="AH122" i="1"/>
  <c r="AE122" i="1"/>
  <c r="AB122" i="1"/>
  <c r="Y122" i="1"/>
  <c r="V122" i="1"/>
  <c r="S122" i="1"/>
  <c r="P122" i="1"/>
  <c r="H122" i="1"/>
  <c r="G122" i="1"/>
  <c r="BC121" i="1"/>
  <c r="AZ121" i="1"/>
  <c r="AW121" i="1"/>
  <c r="AT121" i="1"/>
  <c r="AQ121" i="1"/>
  <c r="AN121" i="1"/>
  <c r="AK121" i="1"/>
  <c r="AH121" i="1"/>
  <c r="AE121" i="1"/>
  <c r="AB121" i="1"/>
  <c r="Y121" i="1"/>
  <c r="V121" i="1"/>
  <c r="S121" i="1"/>
  <c r="P121" i="1"/>
  <c r="H121" i="1"/>
  <c r="G121" i="1"/>
  <c r="L120" i="1"/>
  <c r="E120" i="13" s="1"/>
  <c r="F120" i="13" s="1"/>
  <c r="BC117" i="1"/>
  <c r="AZ117" i="1"/>
  <c r="AW117" i="1"/>
  <c r="AT117" i="1"/>
  <c r="AQ117" i="1"/>
  <c r="AN117" i="1"/>
  <c r="AK117" i="1"/>
  <c r="AH117" i="1"/>
  <c r="AE117" i="1"/>
  <c r="AB117" i="1"/>
  <c r="Y117" i="1"/>
  <c r="V117" i="1"/>
  <c r="S117" i="1"/>
  <c r="P117" i="1"/>
  <c r="H117" i="1"/>
  <c r="G117" i="1"/>
  <c r="C117" i="13"/>
  <c r="BC116" i="1"/>
  <c r="AZ116" i="1"/>
  <c r="AW116" i="1"/>
  <c r="AT116" i="1"/>
  <c r="AQ116" i="1"/>
  <c r="AN116" i="1"/>
  <c r="AK116" i="1"/>
  <c r="AH116" i="1"/>
  <c r="AE116" i="1"/>
  <c r="AB116" i="1"/>
  <c r="Y116" i="1"/>
  <c r="V116" i="1"/>
  <c r="S116" i="1"/>
  <c r="P116" i="1"/>
  <c r="H116" i="1"/>
  <c r="G116" i="1"/>
  <c r="BC115" i="1"/>
  <c r="BB115" i="1"/>
  <c r="AZ115" i="1"/>
  <c r="AW115" i="1"/>
  <c r="AV115" i="1"/>
  <c r="AT115" i="1"/>
  <c r="AS115" i="1"/>
  <c r="AQ115" i="1"/>
  <c r="AP115" i="1"/>
  <c r="AN115" i="1"/>
  <c r="AM115" i="1"/>
  <c r="AK115" i="1"/>
  <c r="AJ115" i="1"/>
  <c r="AH115" i="1"/>
  <c r="AG115" i="1"/>
  <c r="AE115" i="1"/>
  <c r="AD115" i="1"/>
  <c r="AB115" i="1"/>
  <c r="AA115" i="1"/>
  <c r="Y115" i="1"/>
  <c r="X115" i="1"/>
  <c r="V115" i="1"/>
  <c r="U115" i="1"/>
  <c r="S115" i="1"/>
  <c r="R115" i="1"/>
  <c r="P115" i="1"/>
  <c r="O115" i="1"/>
  <c r="H115" i="1"/>
  <c r="I115" i="1" s="1"/>
  <c r="G115" i="1"/>
  <c r="BC114" i="1"/>
  <c r="BB114" i="1"/>
  <c r="AZ114" i="1"/>
  <c r="AY114" i="1"/>
  <c r="AW114" i="1"/>
  <c r="AV114" i="1"/>
  <c r="AT114" i="1"/>
  <c r="AS114" i="1"/>
  <c r="AQ114" i="1"/>
  <c r="AP114" i="1"/>
  <c r="AN114" i="1"/>
  <c r="AM114" i="1"/>
  <c r="AK114" i="1"/>
  <c r="AJ114" i="1"/>
  <c r="AH114" i="1"/>
  <c r="AG114" i="1"/>
  <c r="AE114" i="1"/>
  <c r="AD114" i="1"/>
  <c r="AB114" i="1"/>
  <c r="AA114" i="1"/>
  <c r="Y114" i="1"/>
  <c r="X114" i="1"/>
  <c r="V114" i="1"/>
  <c r="U114" i="1"/>
  <c r="S114" i="1"/>
  <c r="R114" i="1"/>
  <c r="P114" i="1"/>
  <c r="O114" i="1"/>
  <c r="H114" i="1"/>
  <c r="I114" i="1" s="1"/>
  <c r="G114" i="1"/>
  <c r="BC113" i="1"/>
  <c r="BB113" i="1"/>
  <c r="AZ113" i="1"/>
  <c r="AY113" i="1"/>
  <c r="AW113" i="1"/>
  <c r="AV113" i="1"/>
  <c r="AT113" i="1"/>
  <c r="AS113" i="1"/>
  <c r="AQ113" i="1"/>
  <c r="AP113" i="1"/>
  <c r="AN113" i="1"/>
  <c r="AM113" i="1"/>
  <c r="AK113" i="1"/>
  <c r="AJ113" i="1"/>
  <c r="AH113" i="1"/>
  <c r="AG113" i="1"/>
  <c r="AE113" i="1"/>
  <c r="AD113" i="1"/>
  <c r="AB113" i="1"/>
  <c r="AA113" i="1"/>
  <c r="Y113" i="1"/>
  <c r="X113" i="1"/>
  <c r="V113" i="1"/>
  <c r="U113" i="1"/>
  <c r="S113" i="1"/>
  <c r="R113" i="1"/>
  <c r="P113" i="1"/>
  <c r="O113" i="1"/>
  <c r="H113" i="1"/>
  <c r="I113" i="1" s="1"/>
  <c r="G113" i="1"/>
  <c r="BC112" i="1"/>
  <c r="BB112" i="1"/>
  <c r="AZ112" i="1"/>
  <c r="AY112" i="1"/>
  <c r="AW112" i="1"/>
  <c r="AV112" i="1"/>
  <c r="AT112" i="1"/>
  <c r="AS112" i="1"/>
  <c r="AQ112" i="1"/>
  <c r="AP112" i="1"/>
  <c r="AN112" i="1"/>
  <c r="AM112" i="1"/>
  <c r="AK112" i="1"/>
  <c r="AJ112" i="1"/>
  <c r="AH112" i="1"/>
  <c r="AG112" i="1"/>
  <c r="AE112" i="1"/>
  <c r="AD112" i="1"/>
  <c r="AB112" i="1"/>
  <c r="AA112" i="1"/>
  <c r="Y112" i="1"/>
  <c r="X112" i="1"/>
  <c r="V112" i="1"/>
  <c r="U112" i="1"/>
  <c r="S112" i="1"/>
  <c r="R112" i="1"/>
  <c r="P112" i="1"/>
  <c r="O112" i="1"/>
  <c r="H112" i="1"/>
  <c r="I112" i="1" s="1"/>
  <c r="G112" i="1"/>
  <c r="BC111" i="1"/>
  <c r="BB111" i="1"/>
  <c r="AZ111" i="1"/>
  <c r="AY111" i="1"/>
  <c r="AW111" i="1"/>
  <c r="AV111" i="1"/>
  <c r="AT111" i="1"/>
  <c r="AS111" i="1"/>
  <c r="AQ111" i="1"/>
  <c r="AP111" i="1"/>
  <c r="AN111" i="1"/>
  <c r="AM111" i="1"/>
  <c r="AK111" i="1"/>
  <c r="AJ111" i="1"/>
  <c r="AH111" i="1"/>
  <c r="AG111" i="1"/>
  <c r="AE111" i="1"/>
  <c r="AD111" i="1"/>
  <c r="AB111" i="1"/>
  <c r="AA111" i="1"/>
  <c r="Y111" i="1"/>
  <c r="X111" i="1"/>
  <c r="V111" i="1"/>
  <c r="U111" i="1"/>
  <c r="S111" i="1"/>
  <c r="R111" i="1"/>
  <c r="P111" i="1"/>
  <c r="O111" i="1"/>
  <c r="H111" i="1"/>
  <c r="I111" i="1" s="1"/>
  <c r="G111" i="1"/>
  <c r="BC110" i="1"/>
  <c r="BB110" i="1"/>
  <c r="AZ110" i="1"/>
  <c r="AY110" i="1"/>
  <c r="AW110" i="1"/>
  <c r="AV110" i="1"/>
  <c r="AT110" i="1"/>
  <c r="AS110" i="1"/>
  <c r="AQ110" i="1"/>
  <c r="AP110" i="1"/>
  <c r="AN110" i="1"/>
  <c r="AM110" i="1"/>
  <c r="AK110" i="1"/>
  <c r="AJ110" i="1"/>
  <c r="AH110" i="1"/>
  <c r="AG110" i="1"/>
  <c r="AE110" i="1"/>
  <c r="AD110" i="1"/>
  <c r="AB110" i="1"/>
  <c r="AA110" i="1"/>
  <c r="Y110" i="1"/>
  <c r="X110" i="1"/>
  <c r="V110" i="1"/>
  <c r="U110" i="1"/>
  <c r="S110" i="1"/>
  <c r="R110" i="1"/>
  <c r="P110" i="1"/>
  <c r="O110" i="1"/>
  <c r="H110" i="1"/>
  <c r="I110" i="1" s="1"/>
  <c r="G110" i="1"/>
  <c r="BC109" i="1"/>
  <c r="BB109" i="1"/>
  <c r="AZ109" i="1"/>
  <c r="AY109" i="1"/>
  <c r="AW109" i="1"/>
  <c r="AV109" i="1"/>
  <c r="AT109" i="1"/>
  <c r="AS109" i="1"/>
  <c r="AQ109" i="1"/>
  <c r="AP109" i="1"/>
  <c r="AN109" i="1"/>
  <c r="AM109" i="1"/>
  <c r="AK109" i="1"/>
  <c r="AJ109" i="1"/>
  <c r="AH109" i="1"/>
  <c r="AG109" i="1"/>
  <c r="AE109" i="1"/>
  <c r="AD109" i="1"/>
  <c r="AB109" i="1"/>
  <c r="AA109" i="1"/>
  <c r="Y109" i="1"/>
  <c r="X109" i="1"/>
  <c r="V109" i="1"/>
  <c r="U109" i="1"/>
  <c r="S109" i="1"/>
  <c r="R109" i="1"/>
  <c r="P109" i="1"/>
  <c r="E109" i="1" s="1"/>
  <c r="F109" i="1" s="1"/>
  <c r="O109" i="1"/>
  <c r="H109" i="1"/>
  <c r="I109" i="1" s="1"/>
  <c r="G109" i="1"/>
  <c r="BC108" i="1"/>
  <c r="BB108" i="1"/>
  <c r="AZ108" i="1"/>
  <c r="AY108" i="1"/>
  <c r="AW108" i="1"/>
  <c r="AV108" i="1"/>
  <c r="AT108" i="1"/>
  <c r="AS108" i="1"/>
  <c r="AQ108" i="1"/>
  <c r="AP108" i="1"/>
  <c r="AN108" i="1"/>
  <c r="AM108" i="1"/>
  <c r="AK108" i="1"/>
  <c r="AJ108" i="1"/>
  <c r="AH108" i="1"/>
  <c r="AG108" i="1"/>
  <c r="AE108" i="1"/>
  <c r="AD108" i="1"/>
  <c r="AB108" i="1"/>
  <c r="AA108" i="1"/>
  <c r="Y108" i="1"/>
  <c r="X108" i="1"/>
  <c r="V108" i="1"/>
  <c r="U108" i="1"/>
  <c r="S108" i="1"/>
  <c r="R108" i="1"/>
  <c r="P108" i="1"/>
  <c r="O108" i="1"/>
  <c r="H108" i="1"/>
  <c r="I108" i="1" s="1"/>
  <c r="G108" i="1"/>
  <c r="BC107" i="1"/>
  <c r="BB107" i="1"/>
  <c r="AZ107" i="1"/>
  <c r="AY107" i="1"/>
  <c r="AW107" i="1"/>
  <c r="AV107" i="1"/>
  <c r="AV124" i="1" s="1"/>
  <c r="AT107" i="1"/>
  <c r="AS107" i="1"/>
  <c r="AS124" i="1" s="1"/>
  <c r="AQ107" i="1"/>
  <c r="AP107" i="1"/>
  <c r="AP124" i="1" s="1"/>
  <c r="AN107" i="1"/>
  <c r="AM107" i="1"/>
  <c r="AM124" i="1" s="1"/>
  <c r="AK107" i="1"/>
  <c r="AJ107" i="1"/>
  <c r="AJ124" i="1" s="1"/>
  <c r="AH107" i="1"/>
  <c r="AG107" i="1"/>
  <c r="AG124" i="1" s="1"/>
  <c r="AE107" i="1"/>
  <c r="AD107" i="1"/>
  <c r="AD124" i="1" s="1"/>
  <c r="AB107" i="1"/>
  <c r="AA107" i="1"/>
  <c r="AA124" i="1" s="1"/>
  <c r="Y107" i="1"/>
  <c r="X107" i="1"/>
  <c r="X124" i="1" s="1"/>
  <c r="V107" i="1"/>
  <c r="U107" i="1"/>
  <c r="U124" i="1" s="1"/>
  <c r="S107" i="1"/>
  <c r="R107" i="1"/>
  <c r="R124" i="1" s="1"/>
  <c r="P107" i="1"/>
  <c r="O107" i="1"/>
  <c r="O124" i="1" s="1"/>
  <c r="H107" i="1"/>
  <c r="I107" i="1" s="1"/>
  <c r="G107" i="1"/>
  <c r="G106" i="1"/>
  <c r="BC101" i="1"/>
  <c r="BB101" i="1"/>
  <c r="AZ101" i="1"/>
  <c r="AY101" i="1"/>
  <c r="AW101" i="1"/>
  <c r="AV101" i="1"/>
  <c r="AT101" i="1"/>
  <c r="AS101" i="1"/>
  <c r="AQ101" i="1"/>
  <c r="AP101" i="1"/>
  <c r="AN101" i="1"/>
  <c r="AM101" i="1"/>
  <c r="AK101" i="1"/>
  <c r="AJ101" i="1"/>
  <c r="AH101" i="1"/>
  <c r="AG101" i="1"/>
  <c r="AE101" i="1"/>
  <c r="AD101" i="1"/>
  <c r="AB101" i="1"/>
  <c r="AA101" i="1"/>
  <c r="Y101" i="1"/>
  <c r="X101" i="1"/>
  <c r="V101" i="1"/>
  <c r="U101" i="1"/>
  <c r="S101" i="1"/>
  <c r="R101" i="1"/>
  <c r="P101" i="1"/>
  <c r="O101" i="1"/>
  <c r="BC100" i="1"/>
  <c r="BB100" i="1"/>
  <c r="AZ100" i="1"/>
  <c r="AY100" i="1"/>
  <c r="AW100" i="1"/>
  <c r="AV100" i="1"/>
  <c r="AT100" i="1"/>
  <c r="AS100" i="1"/>
  <c r="AQ100" i="1"/>
  <c r="AP100" i="1"/>
  <c r="AN100" i="1"/>
  <c r="AM100" i="1"/>
  <c r="AK100" i="1"/>
  <c r="AJ100" i="1"/>
  <c r="AH100" i="1"/>
  <c r="AG100" i="1"/>
  <c r="AE100" i="1"/>
  <c r="AD100" i="1"/>
  <c r="AB100" i="1"/>
  <c r="AA100" i="1"/>
  <c r="Y100" i="1"/>
  <c r="X100" i="1"/>
  <c r="V100" i="1"/>
  <c r="U100" i="1"/>
  <c r="S100" i="1"/>
  <c r="R100" i="1"/>
  <c r="P100" i="1"/>
  <c r="O100" i="1"/>
  <c r="B100" i="1"/>
  <c r="BC99" i="1"/>
  <c r="BB99" i="1"/>
  <c r="AZ99" i="1"/>
  <c r="AY99" i="1"/>
  <c r="AW99" i="1"/>
  <c r="AV99" i="1"/>
  <c r="AT99" i="1"/>
  <c r="AS99" i="1"/>
  <c r="AQ99" i="1"/>
  <c r="AP99" i="1"/>
  <c r="AN99" i="1"/>
  <c r="AM99" i="1"/>
  <c r="AK99" i="1"/>
  <c r="AJ99" i="1"/>
  <c r="AH99" i="1"/>
  <c r="AG99" i="1"/>
  <c r="AE99" i="1"/>
  <c r="AD99" i="1"/>
  <c r="AB99" i="1"/>
  <c r="AA99" i="1"/>
  <c r="Y99" i="1"/>
  <c r="X99" i="1"/>
  <c r="V99" i="1"/>
  <c r="U99" i="1"/>
  <c r="S99" i="1"/>
  <c r="R99" i="1"/>
  <c r="P99" i="1"/>
  <c r="O99" i="1"/>
  <c r="D99" i="1"/>
  <c r="BC98" i="1"/>
  <c r="BB98" i="1"/>
  <c r="AZ98" i="1"/>
  <c r="AY98" i="1"/>
  <c r="AW98" i="1"/>
  <c r="AV98" i="1"/>
  <c r="AT98" i="1"/>
  <c r="AS98" i="1"/>
  <c r="AQ98" i="1"/>
  <c r="AP98" i="1"/>
  <c r="AN98" i="1"/>
  <c r="AM98" i="1"/>
  <c r="AK98" i="1"/>
  <c r="AJ98" i="1"/>
  <c r="AH98" i="1"/>
  <c r="AG98" i="1"/>
  <c r="AE98" i="1"/>
  <c r="AD98" i="1"/>
  <c r="AB98" i="1"/>
  <c r="AA98" i="1"/>
  <c r="Y98" i="1"/>
  <c r="X98" i="1"/>
  <c r="V98" i="1"/>
  <c r="U98" i="1"/>
  <c r="S98" i="1"/>
  <c r="R98" i="1"/>
  <c r="P98" i="1"/>
  <c r="O98" i="1"/>
  <c r="BC97" i="1"/>
  <c r="BB97" i="1"/>
  <c r="AZ97" i="1"/>
  <c r="AY97" i="1"/>
  <c r="AW97" i="1"/>
  <c r="AV97" i="1"/>
  <c r="AT97" i="1"/>
  <c r="AS97" i="1"/>
  <c r="AQ97" i="1"/>
  <c r="AP97" i="1"/>
  <c r="AN97" i="1"/>
  <c r="AM97" i="1"/>
  <c r="AK97" i="1"/>
  <c r="AJ97" i="1"/>
  <c r="AH97" i="1"/>
  <c r="AG97" i="1"/>
  <c r="AE97" i="1"/>
  <c r="AD97" i="1"/>
  <c r="AB97" i="1"/>
  <c r="AA97" i="1"/>
  <c r="Y97" i="1"/>
  <c r="X97" i="1"/>
  <c r="V97" i="1"/>
  <c r="U97" i="1"/>
  <c r="S97" i="1"/>
  <c r="R97" i="1"/>
  <c r="P97" i="1"/>
  <c r="O97" i="1"/>
  <c r="BC96" i="1"/>
  <c r="BB96" i="1"/>
  <c r="AZ96" i="1"/>
  <c r="AY96" i="1"/>
  <c r="AW96" i="1"/>
  <c r="AV96" i="1"/>
  <c r="AT96" i="1"/>
  <c r="AS96" i="1"/>
  <c r="AQ96" i="1"/>
  <c r="AP96" i="1"/>
  <c r="AN96" i="1"/>
  <c r="AM96" i="1"/>
  <c r="AK96" i="1"/>
  <c r="AJ96" i="1"/>
  <c r="AH96" i="1"/>
  <c r="AG96" i="1"/>
  <c r="AE96" i="1"/>
  <c r="AD96" i="1"/>
  <c r="AB96" i="1"/>
  <c r="AA96" i="1"/>
  <c r="Y96" i="1"/>
  <c r="X96" i="1"/>
  <c r="V96" i="1"/>
  <c r="U96" i="1"/>
  <c r="S96" i="1"/>
  <c r="R96" i="1"/>
  <c r="P96" i="1"/>
  <c r="O96" i="1"/>
  <c r="C96" i="1"/>
  <c r="BC95" i="1"/>
  <c r="BB95" i="1"/>
  <c r="AZ95" i="1"/>
  <c r="AY95" i="1"/>
  <c r="AW95" i="1"/>
  <c r="AV95" i="1"/>
  <c r="AT95" i="1"/>
  <c r="AS95" i="1"/>
  <c r="AQ95" i="1"/>
  <c r="AP95" i="1"/>
  <c r="AN95" i="1"/>
  <c r="AM95" i="1"/>
  <c r="AK95" i="1"/>
  <c r="AJ95" i="1"/>
  <c r="AH95" i="1"/>
  <c r="AG95" i="1"/>
  <c r="AE95" i="1"/>
  <c r="AD95" i="1"/>
  <c r="AB95" i="1"/>
  <c r="AA95" i="1"/>
  <c r="Y95" i="1"/>
  <c r="X95" i="1"/>
  <c r="V95" i="1"/>
  <c r="U95" i="1"/>
  <c r="S95" i="1"/>
  <c r="R95" i="1"/>
  <c r="P95" i="1"/>
  <c r="O95" i="1"/>
  <c r="D95" i="1"/>
  <c r="BC94" i="1"/>
  <c r="BB94" i="1"/>
  <c r="AZ94" i="1"/>
  <c r="AY94" i="1"/>
  <c r="AW94" i="1"/>
  <c r="AV94" i="1"/>
  <c r="AT94" i="1"/>
  <c r="AS94" i="1"/>
  <c r="AQ94" i="1"/>
  <c r="AP94" i="1"/>
  <c r="AN94" i="1"/>
  <c r="AM94" i="1"/>
  <c r="AK94" i="1"/>
  <c r="AJ94" i="1"/>
  <c r="AH94" i="1"/>
  <c r="AG94" i="1"/>
  <c r="AE94" i="1"/>
  <c r="AD94" i="1"/>
  <c r="AB94" i="1"/>
  <c r="AA94" i="1"/>
  <c r="Y94" i="1"/>
  <c r="X94" i="1"/>
  <c r="V94" i="1"/>
  <c r="U94" i="1"/>
  <c r="S94" i="1"/>
  <c r="R94" i="1"/>
  <c r="P94" i="1"/>
  <c r="O94" i="1"/>
  <c r="D94" i="1"/>
  <c r="BC93" i="1"/>
  <c r="BB93" i="1"/>
  <c r="AZ93" i="1"/>
  <c r="AY93" i="1"/>
  <c r="AW93" i="1"/>
  <c r="AV93" i="1"/>
  <c r="AT93" i="1"/>
  <c r="AS93" i="1"/>
  <c r="AQ93" i="1"/>
  <c r="AP93" i="1"/>
  <c r="AN93" i="1"/>
  <c r="AM93" i="1"/>
  <c r="AK93" i="1"/>
  <c r="AJ93" i="1"/>
  <c r="AH93" i="1"/>
  <c r="AG93" i="1"/>
  <c r="AE93" i="1"/>
  <c r="AD93" i="1"/>
  <c r="AB93" i="1"/>
  <c r="AA93" i="1"/>
  <c r="Y93" i="1"/>
  <c r="X93" i="1"/>
  <c r="V93" i="1"/>
  <c r="U93" i="1"/>
  <c r="S93" i="1"/>
  <c r="R93" i="1"/>
  <c r="P93" i="1"/>
  <c r="O93" i="1"/>
  <c r="B93" i="1"/>
  <c r="BC92" i="1"/>
  <c r="BB92" i="1"/>
  <c r="AZ92" i="1"/>
  <c r="AY92" i="1"/>
  <c r="AW92" i="1"/>
  <c r="AV92" i="1"/>
  <c r="AT92" i="1"/>
  <c r="AS92" i="1"/>
  <c r="AQ92" i="1"/>
  <c r="AP92" i="1"/>
  <c r="AN92" i="1"/>
  <c r="AM92" i="1"/>
  <c r="AK92" i="1"/>
  <c r="AJ92" i="1"/>
  <c r="AH92" i="1"/>
  <c r="AG92" i="1"/>
  <c r="AE92" i="1"/>
  <c r="AD92" i="1"/>
  <c r="AB92" i="1"/>
  <c r="AA92" i="1"/>
  <c r="Y92" i="1"/>
  <c r="X92" i="1"/>
  <c r="V92" i="1"/>
  <c r="U92" i="1"/>
  <c r="S92" i="1"/>
  <c r="R92" i="1"/>
  <c r="P92" i="1"/>
  <c r="O92" i="1"/>
  <c r="D92" i="1"/>
  <c r="BC91" i="1"/>
  <c r="BB91" i="1"/>
  <c r="AZ91" i="1"/>
  <c r="AY91" i="1"/>
  <c r="AW91" i="1"/>
  <c r="AV91" i="1"/>
  <c r="AT91" i="1"/>
  <c r="AS91" i="1"/>
  <c r="AQ91" i="1"/>
  <c r="AP91" i="1"/>
  <c r="AN91" i="1"/>
  <c r="AM91" i="1"/>
  <c r="AK91" i="1"/>
  <c r="AJ91" i="1"/>
  <c r="AH91" i="1"/>
  <c r="AG91" i="1"/>
  <c r="AE91" i="1"/>
  <c r="AD91" i="1"/>
  <c r="AB91" i="1"/>
  <c r="AA91" i="1"/>
  <c r="Y91" i="1"/>
  <c r="X91" i="1"/>
  <c r="V91" i="1"/>
  <c r="U91" i="1"/>
  <c r="S91" i="1"/>
  <c r="R91" i="1"/>
  <c r="P91" i="1"/>
  <c r="O91" i="1"/>
  <c r="C91" i="1"/>
  <c r="BC90" i="1"/>
  <c r="BB90" i="1"/>
  <c r="AZ90" i="1"/>
  <c r="AY90" i="1"/>
  <c r="AW90" i="1"/>
  <c r="AV90" i="1"/>
  <c r="AT90" i="1"/>
  <c r="AS90" i="1"/>
  <c r="AQ90" i="1"/>
  <c r="AP90" i="1"/>
  <c r="AN90" i="1"/>
  <c r="AM90" i="1"/>
  <c r="AK90" i="1"/>
  <c r="AJ90" i="1"/>
  <c r="AH90" i="1"/>
  <c r="AG90" i="1"/>
  <c r="AE90" i="1"/>
  <c r="AD90" i="1"/>
  <c r="AB90" i="1"/>
  <c r="AA90" i="1"/>
  <c r="Y90" i="1"/>
  <c r="X90" i="1"/>
  <c r="V90" i="1"/>
  <c r="U90" i="1"/>
  <c r="S90" i="1"/>
  <c r="R90" i="1"/>
  <c r="P90" i="1"/>
  <c r="O90" i="1"/>
  <c r="B90" i="1"/>
  <c r="G89" i="1"/>
  <c r="C85" i="1"/>
  <c r="C85" i="13" s="1"/>
  <c r="BC84" i="1"/>
  <c r="BB84" i="1"/>
  <c r="AZ84" i="1"/>
  <c r="AY84" i="1"/>
  <c r="AW84" i="1"/>
  <c r="AV84" i="1"/>
  <c r="AT84" i="1"/>
  <c r="AS84" i="1"/>
  <c r="AQ84" i="1"/>
  <c r="AP84" i="1"/>
  <c r="AN84" i="1"/>
  <c r="AM84" i="1"/>
  <c r="AK84" i="1"/>
  <c r="AJ84" i="1"/>
  <c r="AH84" i="1"/>
  <c r="AG84" i="1"/>
  <c r="AE84" i="1"/>
  <c r="AD84" i="1"/>
  <c r="AB84" i="1"/>
  <c r="AA84" i="1"/>
  <c r="Y84" i="1"/>
  <c r="X84" i="1"/>
  <c r="V84" i="1"/>
  <c r="U84" i="1"/>
  <c r="S84" i="1"/>
  <c r="R84" i="1"/>
  <c r="P84" i="1"/>
  <c r="O84" i="1"/>
  <c r="H84" i="1"/>
  <c r="I84" i="1" s="1"/>
  <c r="G84" i="1"/>
  <c r="BC83" i="1"/>
  <c r="BB83" i="1"/>
  <c r="AZ83" i="1"/>
  <c r="AY83" i="1"/>
  <c r="AW83" i="1"/>
  <c r="AV83" i="1"/>
  <c r="AT83" i="1"/>
  <c r="AS83" i="1"/>
  <c r="AQ83" i="1"/>
  <c r="AP83" i="1"/>
  <c r="AN83" i="1"/>
  <c r="AM83" i="1"/>
  <c r="AK83" i="1"/>
  <c r="AJ83" i="1"/>
  <c r="AH83" i="1"/>
  <c r="AG83" i="1"/>
  <c r="AE83" i="1"/>
  <c r="AD83" i="1"/>
  <c r="AB83" i="1"/>
  <c r="AA83" i="1"/>
  <c r="Y83" i="1"/>
  <c r="X83" i="1"/>
  <c r="V83" i="1"/>
  <c r="U83" i="1"/>
  <c r="S83" i="1"/>
  <c r="R83" i="1"/>
  <c r="P83" i="1"/>
  <c r="O83" i="1"/>
  <c r="H83" i="1"/>
  <c r="I83" i="1" s="1"/>
  <c r="G83" i="1"/>
  <c r="BC82" i="1"/>
  <c r="BB82" i="1"/>
  <c r="AZ82" i="1"/>
  <c r="AY82" i="1"/>
  <c r="AW82" i="1"/>
  <c r="AV82" i="1"/>
  <c r="AT82" i="1"/>
  <c r="AS82" i="1"/>
  <c r="AQ82" i="1"/>
  <c r="AP82" i="1"/>
  <c r="AN82" i="1"/>
  <c r="AM82" i="1"/>
  <c r="AK82" i="1"/>
  <c r="AJ82" i="1"/>
  <c r="AH82" i="1"/>
  <c r="AG82" i="1"/>
  <c r="AE82" i="1"/>
  <c r="AD82" i="1"/>
  <c r="AB82" i="1"/>
  <c r="AA82" i="1"/>
  <c r="Y82" i="1"/>
  <c r="X82" i="1"/>
  <c r="V82" i="1"/>
  <c r="U82" i="1"/>
  <c r="S82" i="1"/>
  <c r="R82" i="1"/>
  <c r="P82" i="1"/>
  <c r="O82" i="1"/>
  <c r="H82" i="1"/>
  <c r="I82" i="1" s="1"/>
  <c r="G82" i="1"/>
  <c r="BC81" i="1"/>
  <c r="BB81" i="1"/>
  <c r="AZ81" i="1"/>
  <c r="AY81" i="1"/>
  <c r="AW81" i="1"/>
  <c r="AV81" i="1"/>
  <c r="AT81" i="1"/>
  <c r="AS81" i="1"/>
  <c r="AQ81" i="1"/>
  <c r="AP81" i="1"/>
  <c r="AN81" i="1"/>
  <c r="AM81" i="1"/>
  <c r="AK81" i="1"/>
  <c r="AJ81" i="1"/>
  <c r="AH81" i="1"/>
  <c r="AG81" i="1"/>
  <c r="AE81" i="1"/>
  <c r="AD81" i="1"/>
  <c r="AB81" i="1"/>
  <c r="AA81" i="1"/>
  <c r="Y81" i="1"/>
  <c r="X81" i="1"/>
  <c r="V81" i="1"/>
  <c r="U81" i="1"/>
  <c r="S81" i="1"/>
  <c r="R81" i="1"/>
  <c r="P81" i="1"/>
  <c r="O81" i="1"/>
  <c r="H81" i="1"/>
  <c r="I81" i="1" s="1"/>
  <c r="G81" i="1"/>
  <c r="BC80" i="1"/>
  <c r="BB80" i="1"/>
  <c r="AZ80" i="1"/>
  <c r="AY80" i="1"/>
  <c r="AW80" i="1"/>
  <c r="AV80" i="1"/>
  <c r="AT80" i="1"/>
  <c r="AS80" i="1"/>
  <c r="AQ80" i="1"/>
  <c r="AP80" i="1"/>
  <c r="AN80" i="1"/>
  <c r="AM80" i="1"/>
  <c r="AK80" i="1"/>
  <c r="AJ80" i="1"/>
  <c r="AH80" i="1"/>
  <c r="AG80" i="1"/>
  <c r="AE80" i="1"/>
  <c r="AD80" i="1"/>
  <c r="AB80" i="1"/>
  <c r="AA80" i="1"/>
  <c r="Y80" i="1"/>
  <c r="X80" i="1"/>
  <c r="V80" i="1"/>
  <c r="U80" i="1"/>
  <c r="S80" i="1"/>
  <c r="R80" i="1"/>
  <c r="P80" i="1"/>
  <c r="O80" i="1"/>
  <c r="H80" i="1"/>
  <c r="I80" i="1" s="1"/>
  <c r="G80" i="1"/>
  <c r="BC79" i="1"/>
  <c r="BB79" i="1"/>
  <c r="AZ79" i="1"/>
  <c r="AY79" i="1"/>
  <c r="AW79" i="1"/>
  <c r="AV79" i="1"/>
  <c r="AT79" i="1"/>
  <c r="AS79" i="1"/>
  <c r="AQ79" i="1"/>
  <c r="AP79" i="1"/>
  <c r="AN79" i="1"/>
  <c r="AM79" i="1"/>
  <c r="AK79" i="1"/>
  <c r="AJ79" i="1"/>
  <c r="AH79" i="1"/>
  <c r="AG79" i="1"/>
  <c r="AE79" i="1"/>
  <c r="AD79" i="1"/>
  <c r="AB79" i="1"/>
  <c r="AA79" i="1"/>
  <c r="Y79" i="1"/>
  <c r="X79" i="1"/>
  <c r="V79" i="1"/>
  <c r="U79" i="1"/>
  <c r="S79" i="1"/>
  <c r="R79" i="1"/>
  <c r="P79" i="1"/>
  <c r="O79" i="1"/>
  <c r="H79" i="1"/>
  <c r="I79" i="1" s="1"/>
  <c r="G79" i="1"/>
  <c r="BC78" i="1"/>
  <c r="BB78" i="1"/>
  <c r="AZ78" i="1"/>
  <c r="AY78" i="1"/>
  <c r="AW78" i="1"/>
  <c r="AV78" i="1"/>
  <c r="AT78" i="1"/>
  <c r="AS78" i="1"/>
  <c r="AQ78" i="1"/>
  <c r="AP78" i="1"/>
  <c r="AN78" i="1"/>
  <c r="AM78" i="1"/>
  <c r="AK78" i="1"/>
  <c r="AJ78" i="1"/>
  <c r="AH78" i="1"/>
  <c r="AG78" i="1"/>
  <c r="AE78" i="1"/>
  <c r="AD78" i="1"/>
  <c r="AB78" i="1"/>
  <c r="AA78" i="1"/>
  <c r="Y78" i="1"/>
  <c r="X78" i="1"/>
  <c r="V78" i="1"/>
  <c r="U78" i="1"/>
  <c r="S78" i="1"/>
  <c r="R78" i="1"/>
  <c r="P78" i="1"/>
  <c r="O78" i="1"/>
  <c r="H78" i="1"/>
  <c r="I78" i="1" s="1"/>
  <c r="G78" i="1"/>
  <c r="BC77" i="1"/>
  <c r="BB77" i="1"/>
  <c r="AZ77" i="1"/>
  <c r="AY77" i="1"/>
  <c r="AW77" i="1"/>
  <c r="AV77" i="1"/>
  <c r="AT77" i="1"/>
  <c r="AS77" i="1"/>
  <c r="AQ77" i="1"/>
  <c r="AP77" i="1"/>
  <c r="AN77" i="1"/>
  <c r="AM77" i="1"/>
  <c r="AK77" i="1"/>
  <c r="AJ77" i="1"/>
  <c r="AH77" i="1"/>
  <c r="AG77" i="1"/>
  <c r="AE77" i="1"/>
  <c r="AD77" i="1"/>
  <c r="AB77" i="1"/>
  <c r="AA77" i="1"/>
  <c r="Y77" i="1"/>
  <c r="X77" i="1"/>
  <c r="V77" i="1"/>
  <c r="U77" i="1"/>
  <c r="S77" i="1"/>
  <c r="R77" i="1"/>
  <c r="P77" i="1"/>
  <c r="O77" i="1"/>
  <c r="H77" i="1"/>
  <c r="I77" i="1" s="1"/>
  <c r="G77" i="1"/>
  <c r="BC76" i="1"/>
  <c r="BB76" i="1"/>
  <c r="AZ76" i="1"/>
  <c r="AY76" i="1"/>
  <c r="AW76" i="1"/>
  <c r="AV76" i="1"/>
  <c r="AT76" i="1"/>
  <c r="AS76" i="1"/>
  <c r="AQ76" i="1"/>
  <c r="AP76" i="1"/>
  <c r="AN76" i="1"/>
  <c r="AM76" i="1"/>
  <c r="AK76" i="1"/>
  <c r="AJ76" i="1"/>
  <c r="AH76" i="1"/>
  <c r="AG76" i="1"/>
  <c r="AE76" i="1"/>
  <c r="AD76" i="1"/>
  <c r="AB76" i="1"/>
  <c r="AA76" i="1"/>
  <c r="Y76" i="1"/>
  <c r="X76" i="1"/>
  <c r="V76" i="1"/>
  <c r="U76" i="1"/>
  <c r="S76" i="1"/>
  <c r="R76" i="1"/>
  <c r="P76" i="1"/>
  <c r="O76" i="1"/>
  <c r="H76" i="1"/>
  <c r="I76" i="1" s="1"/>
  <c r="G76" i="1"/>
  <c r="BC75" i="1"/>
  <c r="BB75" i="1"/>
  <c r="AZ75" i="1"/>
  <c r="AY75" i="1"/>
  <c r="AW75" i="1"/>
  <c r="AV75" i="1"/>
  <c r="AT75" i="1"/>
  <c r="AS75" i="1"/>
  <c r="AQ75" i="1"/>
  <c r="AP75" i="1"/>
  <c r="AN75" i="1"/>
  <c r="AM75" i="1"/>
  <c r="AK75" i="1"/>
  <c r="AJ75" i="1"/>
  <c r="AH75" i="1"/>
  <c r="AG75" i="1"/>
  <c r="AE75" i="1"/>
  <c r="AD75" i="1"/>
  <c r="AB75" i="1"/>
  <c r="AA75" i="1"/>
  <c r="Y75" i="1"/>
  <c r="X75" i="1"/>
  <c r="V75" i="1"/>
  <c r="U75" i="1"/>
  <c r="S75" i="1"/>
  <c r="R75" i="1"/>
  <c r="P75" i="1"/>
  <c r="O75" i="1"/>
  <c r="H75" i="1"/>
  <c r="I75" i="1" s="1"/>
  <c r="G75" i="1"/>
  <c r="BC74" i="1"/>
  <c r="BB74" i="1"/>
  <c r="AZ74" i="1"/>
  <c r="AY74" i="1"/>
  <c r="AW74" i="1"/>
  <c r="AV74" i="1"/>
  <c r="AT74" i="1"/>
  <c r="AS74" i="1"/>
  <c r="AQ74" i="1"/>
  <c r="AP74" i="1"/>
  <c r="AN74" i="1"/>
  <c r="AM74" i="1"/>
  <c r="AK74" i="1"/>
  <c r="AJ74" i="1"/>
  <c r="AH74" i="1"/>
  <c r="AG74" i="1"/>
  <c r="AE74" i="1"/>
  <c r="AD74" i="1"/>
  <c r="AB74" i="1"/>
  <c r="AA74" i="1"/>
  <c r="Y74" i="1"/>
  <c r="X74" i="1"/>
  <c r="V74" i="1"/>
  <c r="U74" i="1"/>
  <c r="S74" i="1"/>
  <c r="R74" i="1"/>
  <c r="P74" i="1"/>
  <c r="O74" i="1"/>
  <c r="H74" i="1"/>
  <c r="I74" i="1" s="1"/>
  <c r="G74" i="1"/>
  <c r="G73" i="1"/>
  <c r="BC68" i="1"/>
  <c r="BB68" i="1"/>
  <c r="AZ68" i="1"/>
  <c r="AY68" i="1"/>
  <c r="AW68" i="1"/>
  <c r="AV68" i="1"/>
  <c r="AT68" i="1"/>
  <c r="AS68" i="1"/>
  <c r="AQ68" i="1"/>
  <c r="AP68" i="1"/>
  <c r="AN68" i="1"/>
  <c r="AM68" i="1"/>
  <c r="AK68" i="1"/>
  <c r="AJ68" i="1"/>
  <c r="AH68" i="1"/>
  <c r="AG68" i="1"/>
  <c r="AE68" i="1"/>
  <c r="AD68" i="1"/>
  <c r="AB68" i="1"/>
  <c r="AA68" i="1"/>
  <c r="Y68" i="1"/>
  <c r="X68" i="1"/>
  <c r="V68" i="1"/>
  <c r="U68" i="1"/>
  <c r="S68" i="1"/>
  <c r="R68" i="1"/>
  <c r="P68" i="1"/>
  <c r="O68" i="1"/>
  <c r="BC67" i="1"/>
  <c r="BB67" i="1"/>
  <c r="AZ67" i="1"/>
  <c r="AY67" i="1"/>
  <c r="AW67" i="1"/>
  <c r="AV67" i="1"/>
  <c r="AT67" i="1"/>
  <c r="AS67" i="1"/>
  <c r="AQ67" i="1"/>
  <c r="AP67" i="1"/>
  <c r="AN67" i="1"/>
  <c r="AM67" i="1"/>
  <c r="AK67" i="1"/>
  <c r="AJ67" i="1"/>
  <c r="AH67" i="1"/>
  <c r="AG67" i="1"/>
  <c r="AE67" i="1"/>
  <c r="AD67" i="1"/>
  <c r="AB67" i="1"/>
  <c r="AA67" i="1"/>
  <c r="Y67" i="1"/>
  <c r="X67" i="1"/>
  <c r="V67" i="1"/>
  <c r="U67" i="1"/>
  <c r="S67" i="1"/>
  <c r="R67" i="1"/>
  <c r="P67" i="1"/>
  <c r="O67" i="1"/>
  <c r="BC66" i="1"/>
  <c r="BB66" i="1"/>
  <c r="AZ66" i="1"/>
  <c r="AY66" i="1"/>
  <c r="AW66" i="1"/>
  <c r="AV66" i="1"/>
  <c r="AT66" i="1"/>
  <c r="AS66" i="1"/>
  <c r="AQ66" i="1"/>
  <c r="AP66" i="1"/>
  <c r="AN66" i="1"/>
  <c r="AM66" i="1"/>
  <c r="AK66" i="1"/>
  <c r="AJ66" i="1"/>
  <c r="AH66" i="1"/>
  <c r="AG66" i="1"/>
  <c r="AE66" i="1"/>
  <c r="AD66" i="1"/>
  <c r="AB66" i="1"/>
  <c r="AA66" i="1"/>
  <c r="Y66" i="1"/>
  <c r="X66" i="1"/>
  <c r="V66" i="1"/>
  <c r="U66" i="1"/>
  <c r="S66" i="1"/>
  <c r="R66" i="1"/>
  <c r="P66" i="1"/>
  <c r="O66" i="1"/>
  <c r="BC65" i="1"/>
  <c r="BB65" i="1"/>
  <c r="AZ65" i="1"/>
  <c r="AY65" i="1"/>
  <c r="AW65" i="1"/>
  <c r="AV65" i="1"/>
  <c r="AT65" i="1"/>
  <c r="AS65" i="1"/>
  <c r="AQ65" i="1"/>
  <c r="AP65" i="1"/>
  <c r="AN65" i="1"/>
  <c r="AM65" i="1"/>
  <c r="AK65" i="1"/>
  <c r="AJ65" i="1"/>
  <c r="AH65" i="1"/>
  <c r="AG65" i="1"/>
  <c r="AE65" i="1"/>
  <c r="AD65" i="1"/>
  <c r="AB65" i="1"/>
  <c r="AA65" i="1"/>
  <c r="Y65" i="1"/>
  <c r="X65" i="1"/>
  <c r="V65" i="1"/>
  <c r="U65" i="1"/>
  <c r="S65" i="1"/>
  <c r="R65" i="1"/>
  <c r="P65" i="1"/>
  <c r="O65" i="1"/>
  <c r="B65" i="1"/>
  <c r="BC64" i="1"/>
  <c r="BB64" i="1"/>
  <c r="AZ64" i="1"/>
  <c r="AY64" i="1"/>
  <c r="AW64" i="1"/>
  <c r="AV64" i="1"/>
  <c r="AT64" i="1"/>
  <c r="AS64" i="1"/>
  <c r="AQ64" i="1"/>
  <c r="AP64" i="1"/>
  <c r="AN64" i="1"/>
  <c r="AM64" i="1"/>
  <c r="AK64" i="1"/>
  <c r="AJ64" i="1"/>
  <c r="AH64" i="1"/>
  <c r="AG64" i="1"/>
  <c r="AE64" i="1"/>
  <c r="AD64" i="1"/>
  <c r="AB64" i="1"/>
  <c r="AA64" i="1"/>
  <c r="Y64" i="1"/>
  <c r="X64" i="1"/>
  <c r="V64" i="1"/>
  <c r="U64" i="1"/>
  <c r="S64" i="1"/>
  <c r="R64" i="1"/>
  <c r="P64" i="1"/>
  <c r="O64" i="1"/>
  <c r="B64" i="1"/>
  <c r="BC63" i="1"/>
  <c r="BB63" i="1"/>
  <c r="AZ63" i="1"/>
  <c r="AY63" i="1"/>
  <c r="AW63" i="1"/>
  <c r="AV63" i="1"/>
  <c r="AT63" i="1"/>
  <c r="AS63" i="1"/>
  <c r="AQ63" i="1"/>
  <c r="AP63" i="1"/>
  <c r="AN63" i="1"/>
  <c r="AM63" i="1"/>
  <c r="AK63" i="1"/>
  <c r="AJ63" i="1"/>
  <c r="AH63" i="1"/>
  <c r="AG63" i="1"/>
  <c r="AE63" i="1"/>
  <c r="AD63" i="1"/>
  <c r="AB63" i="1"/>
  <c r="AA63" i="1"/>
  <c r="Y63" i="1"/>
  <c r="X63" i="1"/>
  <c r="V63" i="1"/>
  <c r="U63" i="1"/>
  <c r="S63" i="1"/>
  <c r="R63" i="1"/>
  <c r="P63" i="1"/>
  <c r="O63" i="1"/>
  <c r="BC62" i="1"/>
  <c r="BB62" i="1"/>
  <c r="AZ62" i="1"/>
  <c r="AY62" i="1"/>
  <c r="AW62" i="1"/>
  <c r="AV62" i="1"/>
  <c r="AT62" i="1"/>
  <c r="AS62" i="1"/>
  <c r="AQ62" i="1"/>
  <c r="AP62" i="1"/>
  <c r="AN62" i="1"/>
  <c r="AM62" i="1"/>
  <c r="AK62" i="1"/>
  <c r="AJ62" i="1"/>
  <c r="AH62" i="1"/>
  <c r="AG62" i="1"/>
  <c r="AE62" i="1"/>
  <c r="AD62" i="1"/>
  <c r="AB62" i="1"/>
  <c r="AA62" i="1"/>
  <c r="Y62" i="1"/>
  <c r="X62" i="1"/>
  <c r="V62" i="1"/>
  <c r="U62" i="1"/>
  <c r="S62" i="1"/>
  <c r="R62" i="1"/>
  <c r="P62" i="1"/>
  <c r="O62" i="1"/>
  <c r="BC61" i="1"/>
  <c r="BB61" i="1"/>
  <c r="AZ61" i="1"/>
  <c r="AY61" i="1"/>
  <c r="AW61" i="1"/>
  <c r="AV61" i="1"/>
  <c r="AT61" i="1"/>
  <c r="AS61" i="1"/>
  <c r="AQ61" i="1"/>
  <c r="AP61" i="1"/>
  <c r="AN61" i="1"/>
  <c r="AM61" i="1"/>
  <c r="AK61" i="1"/>
  <c r="AJ61" i="1"/>
  <c r="AH61" i="1"/>
  <c r="AG61" i="1"/>
  <c r="AE61" i="1"/>
  <c r="AD61" i="1"/>
  <c r="AB61" i="1"/>
  <c r="AA61" i="1"/>
  <c r="Y61" i="1"/>
  <c r="X61" i="1"/>
  <c r="V61" i="1"/>
  <c r="U61" i="1"/>
  <c r="S61" i="1"/>
  <c r="R61" i="1"/>
  <c r="P61" i="1"/>
  <c r="O61" i="1"/>
  <c r="D61" i="1"/>
  <c r="BC60" i="1"/>
  <c r="BB60" i="1"/>
  <c r="AZ60" i="1"/>
  <c r="AY60" i="1"/>
  <c r="AW60" i="1"/>
  <c r="AV60" i="1"/>
  <c r="AT60" i="1"/>
  <c r="AS60" i="1"/>
  <c r="AQ60" i="1"/>
  <c r="AP60" i="1"/>
  <c r="AN60" i="1"/>
  <c r="AM60" i="1"/>
  <c r="AK60" i="1"/>
  <c r="AJ60" i="1"/>
  <c r="AH60" i="1"/>
  <c r="AG60" i="1"/>
  <c r="AE60" i="1"/>
  <c r="AD60" i="1"/>
  <c r="AB60" i="1"/>
  <c r="AA60" i="1"/>
  <c r="Y60" i="1"/>
  <c r="X60" i="1"/>
  <c r="V60" i="1"/>
  <c r="U60" i="1"/>
  <c r="S60" i="1"/>
  <c r="R60" i="1"/>
  <c r="P60" i="1"/>
  <c r="O60" i="1"/>
  <c r="BC59" i="1"/>
  <c r="BB59" i="1"/>
  <c r="AZ59" i="1"/>
  <c r="AY59" i="1"/>
  <c r="AW59" i="1"/>
  <c r="AV59" i="1"/>
  <c r="AT59" i="1"/>
  <c r="AS59" i="1"/>
  <c r="AQ59" i="1"/>
  <c r="AP59" i="1"/>
  <c r="AN59" i="1"/>
  <c r="AM59" i="1"/>
  <c r="AK59" i="1"/>
  <c r="AJ59" i="1"/>
  <c r="AH59" i="1"/>
  <c r="AG59" i="1"/>
  <c r="AE59" i="1"/>
  <c r="AD59" i="1"/>
  <c r="AB59" i="1"/>
  <c r="AA59" i="1"/>
  <c r="Y59" i="1"/>
  <c r="X59" i="1"/>
  <c r="V59" i="1"/>
  <c r="U59" i="1"/>
  <c r="S59" i="1"/>
  <c r="R59" i="1"/>
  <c r="P59" i="1"/>
  <c r="O59" i="1"/>
  <c r="BC58" i="1"/>
  <c r="BB58" i="1"/>
  <c r="AZ58" i="1"/>
  <c r="AY58" i="1"/>
  <c r="AW58" i="1"/>
  <c r="AV58" i="1"/>
  <c r="AT58" i="1"/>
  <c r="AS58" i="1"/>
  <c r="AQ58" i="1"/>
  <c r="AP58" i="1"/>
  <c r="AN58" i="1"/>
  <c r="AM58" i="1"/>
  <c r="AK58" i="1"/>
  <c r="AJ58" i="1"/>
  <c r="AH58" i="1"/>
  <c r="AG58" i="1"/>
  <c r="AE58" i="1"/>
  <c r="AD58" i="1"/>
  <c r="AB58" i="1"/>
  <c r="AA58" i="1"/>
  <c r="Y58" i="1"/>
  <c r="X58" i="1"/>
  <c r="V58" i="1"/>
  <c r="U58" i="1"/>
  <c r="S58" i="1"/>
  <c r="R58" i="1"/>
  <c r="P58" i="1"/>
  <c r="O58" i="1"/>
  <c r="C58" i="1"/>
  <c r="BC57" i="1"/>
  <c r="BB57" i="1"/>
  <c r="AZ57" i="1"/>
  <c r="AY57" i="1"/>
  <c r="AW57" i="1"/>
  <c r="AV57" i="1"/>
  <c r="AT57" i="1"/>
  <c r="AS57" i="1"/>
  <c r="AQ57" i="1"/>
  <c r="AP57" i="1"/>
  <c r="AN57" i="1"/>
  <c r="AM57" i="1"/>
  <c r="AK57" i="1"/>
  <c r="AJ57" i="1"/>
  <c r="AH57" i="1"/>
  <c r="AG57" i="1"/>
  <c r="AE57" i="1"/>
  <c r="AD57" i="1"/>
  <c r="AB57" i="1"/>
  <c r="AA57" i="1"/>
  <c r="Y57" i="1"/>
  <c r="X57" i="1"/>
  <c r="V57" i="1"/>
  <c r="U57" i="1"/>
  <c r="S57" i="1"/>
  <c r="R57" i="1"/>
  <c r="P57" i="1"/>
  <c r="O57" i="1"/>
  <c r="G56" i="1"/>
  <c r="BC52" i="1"/>
  <c r="AZ52" i="1"/>
  <c r="AW52" i="1"/>
  <c r="AT52" i="1"/>
  <c r="AQ52" i="1"/>
  <c r="AN52" i="1"/>
  <c r="AK52" i="1"/>
  <c r="AH52" i="1"/>
  <c r="AE52" i="1"/>
  <c r="AB52" i="1"/>
  <c r="Y52" i="1"/>
  <c r="V52" i="1"/>
  <c r="S52" i="1"/>
  <c r="C52" i="1"/>
  <c r="C52" i="13" s="1"/>
  <c r="BC51" i="1"/>
  <c r="BB51" i="1"/>
  <c r="AZ51" i="1"/>
  <c r="AY51" i="1"/>
  <c r="AW51" i="1"/>
  <c r="AV51" i="1"/>
  <c r="AT51" i="1"/>
  <c r="AS51" i="1"/>
  <c r="AQ51" i="1"/>
  <c r="AP51" i="1"/>
  <c r="AN51" i="1"/>
  <c r="AM51" i="1"/>
  <c r="AK51" i="1"/>
  <c r="AJ51" i="1"/>
  <c r="AH51" i="1"/>
  <c r="AG51" i="1"/>
  <c r="AE51" i="1"/>
  <c r="AD51" i="1"/>
  <c r="AB51" i="1"/>
  <c r="AA51" i="1"/>
  <c r="Y51" i="1"/>
  <c r="X51" i="1"/>
  <c r="V51" i="1"/>
  <c r="U51" i="1"/>
  <c r="S51" i="1"/>
  <c r="R51" i="1"/>
  <c r="P51" i="1"/>
  <c r="O51" i="1"/>
  <c r="H51" i="1"/>
  <c r="J51" i="1" s="1"/>
  <c r="G51" i="1"/>
  <c r="BC50" i="1"/>
  <c r="BB50" i="1"/>
  <c r="AZ50" i="1"/>
  <c r="AY50" i="1"/>
  <c r="AW50" i="1"/>
  <c r="AV50" i="1"/>
  <c r="AT50" i="1"/>
  <c r="AS50" i="1"/>
  <c r="AQ50" i="1"/>
  <c r="AP50" i="1"/>
  <c r="AN50" i="1"/>
  <c r="AM50" i="1"/>
  <c r="AK50" i="1"/>
  <c r="AJ50" i="1"/>
  <c r="AH50" i="1"/>
  <c r="AG50" i="1"/>
  <c r="AE50" i="1"/>
  <c r="AD50" i="1"/>
  <c r="AB50" i="1"/>
  <c r="AA50" i="1"/>
  <c r="Y50" i="1"/>
  <c r="X50" i="1"/>
  <c r="V50" i="1"/>
  <c r="U50" i="1"/>
  <c r="S50" i="1"/>
  <c r="R50" i="1"/>
  <c r="P50" i="1"/>
  <c r="O50" i="1"/>
  <c r="H50" i="1"/>
  <c r="J50" i="1" s="1"/>
  <c r="G50" i="1"/>
  <c r="BC49" i="1"/>
  <c r="BB49" i="1"/>
  <c r="AZ49" i="1"/>
  <c r="AY49" i="1"/>
  <c r="AW49" i="1"/>
  <c r="AV49" i="1"/>
  <c r="AT49" i="1"/>
  <c r="AS49" i="1"/>
  <c r="AQ49" i="1"/>
  <c r="AP49" i="1"/>
  <c r="AN49" i="1"/>
  <c r="AM49" i="1"/>
  <c r="AK49" i="1"/>
  <c r="AJ49" i="1"/>
  <c r="AH49" i="1"/>
  <c r="AG49" i="1"/>
  <c r="AE49" i="1"/>
  <c r="AD49" i="1"/>
  <c r="AB49" i="1"/>
  <c r="AA49" i="1"/>
  <c r="Y49" i="1"/>
  <c r="X49" i="1"/>
  <c r="V49" i="1"/>
  <c r="U49" i="1"/>
  <c r="S49" i="1"/>
  <c r="R49" i="1"/>
  <c r="P49" i="1"/>
  <c r="O49" i="1"/>
  <c r="H49" i="1"/>
  <c r="J49" i="1" s="1"/>
  <c r="G49" i="1"/>
  <c r="BC48" i="1"/>
  <c r="BB48" i="1"/>
  <c r="AZ48" i="1"/>
  <c r="AY48" i="1"/>
  <c r="AW48" i="1"/>
  <c r="AV48" i="1"/>
  <c r="AT48" i="1"/>
  <c r="AS48" i="1"/>
  <c r="AQ48" i="1"/>
  <c r="AP48" i="1"/>
  <c r="AN48" i="1"/>
  <c r="AM48" i="1"/>
  <c r="AK48" i="1"/>
  <c r="AJ48" i="1"/>
  <c r="AH48" i="1"/>
  <c r="AG48" i="1"/>
  <c r="AE48" i="1"/>
  <c r="AD48" i="1"/>
  <c r="AB48" i="1"/>
  <c r="AA48" i="1"/>
  <c r="Y48" i="1"/>
  <c r="X48" i="1"/>
  <c r="V48" i="1"/>
  <c r="U48" i="1"/>
  <c r="S48" i="1"/>
  <c r="R48" i="1"/>
  <c r="P48" i="1"/>
  <c r="O48" i="1"/>
  <c r="H48" i="1"/>
  <c r="J48" i="1" s="1"/>
  <c r="G48" i="1"/>
  <c r="BC47" i="1"/>
  <c r="BB47" i="1"/>
  <c r="AZ47" i="1"/>
  <c r="AY47" i="1"/>
  <c r="AW47" i="1"/>
  <c r="AV47" i="1"/>
  <c r="AT47" i="1"/>
  <c r="AS47" i="1"/>
  <c r="AQ47" i="1"/>
  <c r="AP47" i="1"/>
  <c r="AN47" i="1"/>
  <c r="AM47" i="1"/>
  <c r="AK47" i="1"/>
  <c r="AJ47" i="1"/>
  <c r="AH47" i="1"/>
  <c r="AG47" i="1"/>
  <c r="AE47" i="1"/>
  <c r="AD47" i="1"/>
  <c r="AB47" i="1"/>
  <c r="AA47" i="1"/>
  <c r="Y47" i="1"/>
  <c r="X47" i="1"/>
  <c r="V47" i="1"/>
  <c r="U47" i="1"/>
  <c r="S47" i="1"/>
  <c r="R47" i="1"/>
  <c r="P47" i="1"/>
  <c r="O47" i="1"/>
  <c r="H47" i="1"/>
  <c r="J47" i="1" s="1"/>
  <c r="G47" i="1"/>
  <c r="BC46" i="1"/>
  <c r="BB46" i="1"/>
  <c r="AZ46" i="1"/>
  <c r="AY46" i="1"/>
  <c r="AW46" i="1"/>
  <c r="AV46" i="1"/>
  <c r="AT46" i="1"/>
  <c r="AS46" i="1"/>
  <c r="AQ46" i="1"/>
  <c r="AP46" i="1"/>
  <c r="AN46" i="1"/>
  <c r="AM46" i="1"/>
  <c r="AK46" i="1"/>
  <c r="AJ46" i="1"/>
  <c r="AH46" i="1"/>
  <c r="AG46" i="1"/>
  <c r="AE46" i="1"/>
  <c r="AD46" i="1"/>
  <c r="AB46" i="1"/>
  <c r="AA46" i="1"/>
  <c r="Y46" i="1"/>
  <c r="X46" i="1"/>
  <c r="V46" i="1"/>
  <c r="U46" i="1"/>
  <c r="S46" i="1"/>
  <c r="R46" i="1"/>
  <c r="P46" i="1"/>
  <c r="O46" i="1"/>
  <c r="H46" i="1"/>
  <c r="J46" i="1" s="1"/>
  <c r="G46" i="1"/>
  <c r="BC45" i="1"/>
  <c r="BB45" i="1"/>
  <c r="AZ45" i="1"/>
  <c r="AY45" i="1"/>
  <c r="AW45" i="1"/>
  <c r="AV45" i="1"/>
  <c r="AT45" i="1"/>
  <c r="AS45" i="1"/>
  <c r="AQ45" i="1"/>
  <c r="AP45" i="1"/>
  <c r="AN45" i="1"/>
  <c r="AM45" i="1"/>
  <c r="AK45" i="1"/>
  <c r="AJ45" i="1"/>
  <c r="AH45" i="1"/>
  <c r="AG45" i="1"/>
  <c r="AE45" i="1"/>
  <c r="AD45" i="1"/>
  <c r="AB45" i="1"/>
  <c r="AA45" i="1"/>
  <c r="Y45" i="1"/>
  <c r="X45" i="1"/>
  <c r="V45" i="1"/>
  <c r="U45" i="1"/>
  <c r="S45" i="1"/>
  <c r="R45" i="1"/>
  <c r="P45" i="1"/>
  <c r="O45" i="1"/>
  <c r="H45" i="1"/>
  <c r="J45" i="1" s="1"/>
  <c r="G45" i="1"/>
  <c r="BC44" i="1"/>
  <c r="BB44" i="1"/>
  <c r="AZ44" i="1"/>
  <c r="AY44" i="1"/>
  <c r="AW44" i="1"/>
  <c r="AV44" i="1"/>
  <c r="AT44" i="1"/>
  <c r="AS44" i="1"/>
  <c r="AQ44" i="1"/>
  <c r="AP44" i="1"/>
  <c r="AN44" i="1"/>
  <c r="AM44" i="1"/>
  <c r="AK44" i="1"/>
  <c r="AJ44" i="1"/>
  <c r="AH44" i="1"/>
  <c r="AG44" i="1"/>
  <c r="AE44" i="1"/>
  <c r="AD44" i="1"/>
  <c r="AB44" i="1"/>
  <c r="AA44" i="1"/>
  <c r="Y44" i="1"/>
  <c r="X44" i="1"/>
  <c r="V44" i="1"/>
  <c r="U44" i="1"/>
  <c r="S44" i="1"/>
  <c r="R44" i="1"/>
  <c r="P44" i="1"/>
  <c r="O44" i="1"/>
  <c r="H44" i="1"/>
  <c r="J44" i="1" s="1"/>
  <c r="G44" i="1"/>
  <c r="BC43" i="1"/>
  <c r="BB43" i="1"/>
  <c r="AZ43" i="1"/>
  <c r="AY43" i="1"/>
  <c r="AW43" i="1"/>
  <c r="AV43" i="1"/>
  <c r="AT43" i="1"/>
  <c r="AS43" i="1"/>
  <c r="AQ43" i="1"/>
  <c r="AP43" i="1"/>
  <c r="AN43" i="1"/>
  <c r="AM43" i="1"/>
  <c r="AK43" i="1"/>
  <c r="AJ43" i="1"/>
  <c r="AH43" i="1"/>
  <c r="AG43" i="1"/>
  <c r="AE43" i="1"/>
  <c r="AD43" i="1"/>
  <c r="AB43" i="1"/>
  <c r="AA43" i="1"/>
  <c r="Y43" i="1"/>
  <c r="X43" i="1"/>
  <c r="V43" i="1"/>
  <c r="U43" i="1"/>
  <c r="S43" i="1"/>
  <c r="R43" i="1"/>
  <c r="P43" i="1"/>
  <c r="O43" i="1"/>
  <c r="H43" i="1"/>
  <c r="J43" i="1" s="1"/>
  <c r="G43" i="1"/>
  <c r="BC42" i="1"/>
  <c r="BB42" i="1"/>
  <c r="AZ42" i="1"/>
  <c r="AY42" i="1"/>
  <c r="AW42" i="1"/>
  <c r="AV42" i="1"/>
  <c r="AT42" i="1"/>
  <c r="AS42" i="1"/>
  <c r="AQ42" i="1"/>
  <c r="AP42" i="1"/>
  <c r="AN42" i="1"/>
  <c r="AM42" i="1"/>
  <c r="AK42" i="1"/>
  <c r="AJ42" i="1"/>
  <c r="AH42" i="1"/>
  <c r="AG42" i="1"/>
  <c r="AE42" i="1"/>
  <c r="AD42" i="1"/>
  <c r="AB42" i="1"/>
  <c r="AA42" i="1"/>
  <c r="Y42" i="1"/>
  <c r="X42" i="1"/>
  <c r="V42" i="1"/>
  <c r="U42" i="1"/>
  <c r="S42" i="1"/>
  <c r="R42" i="1"/>
  <c r="P42" i="1"/>
  <c r="O42" i="1"/>
  <c r="H42" i="1"/>
  <c r="J42" i="1" s="1"/>
  <c r="G42" i="1"/>
  <c r="BC41" i="1"/>
  <c r="BB41" i="1"/>
  <c r="AZ41" i="1"/>
  <c r="AY41" i="1"/>
  <c r="AW41" i="1"/>
  <c r="AV41" i="1"/>
  <c r="AT41" i="1"/>
  <c r="AS41" i="1"/>
  <c r="AQ41" i="1"/>
  <c r="AP41" i="1"/>
  <c r="AN41" i="1"/>
  <c r="AM41" i="1"/>
  <c r="AK41" i="1"/>
  <c r="AJ41" i="1"/>
  <c r="AH41" i="1"/>
  <c r="AG41" i="1"/>
  <c r="AE41" i="1"/>
  <c r="AD41" i="1"/>
  <c r="AB41" i="1"/>
  <c r="AA41" i="1"/>
  <c r="Y41" i="1"/>
  <c r="X41" i="1"/>
  <c r="V41" i="1"/>
  <c r="U41" i="1"/>
  <c r="S41" i="1"/>
  <c r="R41" i="1"/>
  <c r="P41" i="1"/>
  <c r="O41" i="1"/>
  <c r="H41" i="1"/>
  <c r="J41" i="1" s="1"/>
  <c r="G41" i="1"/>
  <c r="G40" i="1"/>
  <c r="BC35" i="1"/>
  <c r="BB35" i="1"/>
  <c r="AZ35" i="1"/>
  <c r="AY35" i="1"/>
  <c r="AW35" i="1"/>
  <c r="AV35" i="1"/>
  <c r="AT35" i="1"/>
  <c r="AS35" i="1"/>
  <c r="AQ35" i="1"/>
  <c r="AP35" i="1"/>
  <c r="AN35" i="1"/>
  <c r="AM35" i="1"/>
  <c r="AK35" i="1"/>
  <c r="AJ35" i="1"/>
  <c r="AH35" i="1"/>
  <c r="AG35" i="1"/>
  <c r="AE35" i="1"/>
  <c r="AD35" i="1"/>
  <c r="AB35" i="1"/>
  <c r="AA35" i="1"/>
  <c r="Y35" i="1"/>
  <c r="X35" i="1"/>
  <c r="V35" i="1"/>
  <c r="U35" i="1"/>
  <c r="S35" i="1"/>
  <c r="R35" i="1"/>
  <c r="P35" i="1"/>
  <c r="O35" i="1"/>
  <c r="B35" i="1"/>
  <c r="BC34" i="1"/>
  <c r="BB34" i="1"/>
  <c r="AZ34" i="1"/>
  <c r="AY34" i="1"/>
  <c r="AW34" i="1"/>
  <c r="AV34" i="1"/>
  <c r="AT34" i="1"/>
  <c r="AS34" i="1"/>
  <c r="AQ34" i="1"/>
  <c r="AP34" i="1"/>
  <c r="AN34" i="1"/>
  <c r="AM34" i="1"/>
  <c r="AK34" i="1"/>
  <c r="AJ34" i="1"/>
  <c r="AH34" i="1"/>
  <c r="AG34" i="1"/>
  <c r="AE34" i="1"/>
  <c r="AD34" i="1"/>
  <c r="AB34" i="1"/>
  <c r="AA34" i="1"/>
  <c r="Y34" i="1"/>
  <c r="X34" i="1"/>
  <c r="V34" i="1"/>
  <c r="U34" i="1"/>
  <c r="S34" i="1"/>
  <c r="R34" i="1"/>
  <c r="P34" i="1"/>
  <c r="O34" i="1"/>
  <c r="BC33" i="1"/>
  <c r="BB33" i="1"/>
  <c r="AZ33" i="1"/>
  <c r="AY33" i="1"/>
  <c r="AW33" i="1"/>
  <c r="AV33" i="1"/>
  <c r="AT33" i="1"/>
  <c r="AS33" i="1"/>
  <c r="AQ33" i="1"/>
  <c r="AP33" i="1"/>
  <c r="AN33" i="1"/>
  <c r="AM33" i="1"/>
  <c r="AK33" i="1"/>
  <c r="AJ33" i="1"/>
  <c r="AH33" i="1"/>
  <c r="AG33" i="1"/>
  <c r="AE33" i="1"/>
  <c r="AD33" i="1"/>
  <c r="AB33" i="1"/>
  <c r="AA33" i="1"/>
  <c r="Y33" i="1"/>
  <c r="X33" i="1"/>
  <c r="V33" i="1"/>
  <c r="U33" i="1"/>
  <c r="S33" i="1"/>
  <c r="R33" i="1"/>
  <c r="P33" i="1"/>
  <c r="O33" i="1"/>
  <c r="B33" i="1"/>
  <c r="BC32" i="1"/>
  <c r="BB32" i="1"/>
  <c r="AZ32" i="1"/>
  <c r="AY32" i="1"/>
  <c r="AW32" i="1"/>
  <c r="AV32" i="1"/>
  <c r="AT32" i="1"/>
  <c r="AS32" i="1"/>
  <c r="AQ32" i="1"/>
  <c r="AP32" i="1"/>
  <c r="AN32" i="1"/>
  <c r="AM32" i="1"/>
  <c r="AK32" i="1"/>
  <c r="AJ32" i="1"/>
  <c r="AH32" i="1"/>
  <c r="AG32" i="1"/>
  <c r="AE32" i="1"/>
  <c r="AD32" i="1"/>
  <c r="AB32" i="1"/>
  <c r="AA32" i="1"/>
  <c r="Y32" i="1"/>
  <c r="X32" i="1"/>
  <c r="V32" i="1"/>
  <c r="U32" i="1"/>
  <c r="S32" i="1"/>
  <c r="R32" i="1"/>
  <c r="P32" i="1"/>
  <c r="O32" i="1"/>
  <c r="D32" i="1"/>
  <c r="BC31" i="1"/>
  <c r="BB31" i="1"/>
  <c r="AZ31" i="1"/>
  <c r="AY31" i="1"/>
  <c r="AW31" i="1"/>
  <c r="AV31" i="1"/>
  <c r="AT31" i="1"/>
  <c r="AS31" i="1"/>
  <c r="AQ31" i="1"/>
  <c r="AP31" i="1"/>
  <c r="AN31" i="1"/>
  <c r="AM31" i="1"/>
  <c r="AK31" i="1"/>
  <c r="AJ31" i="1"/>
  <c r="AH31" i="1"/>
  <c r="AG31" i="1"/>
  <c r="AE31" i="1"/>
  <c r="AD31" i="1"/>
  <c r="AB31" i="1"/>
  <c r="AA31" i="1"/>
  <c r="Y31" i="1"/>
  <c r="X31" i="1"/>
  <c r="V31" i="1"/>
  <c r="U31" i="1"/>
  <c r="S31" i="1"/>
  <c r="R31" i="1"/>
  <c r="P31" i="1"/>
  <c r="O31" i="1"/>
  <c r="BC30" i="1"/>
  <c r="BB30" i="1"/>
  <c r="AZ30" i="1"/>
  <c r="AY30" i="1"/>
  <c r="AW30" i="1"/>
  <c r="AV30" i="1"/>
  <c r="AT30" i="1"/>
  <c r="AS30" i="1"/>
  <c r="AQ30" i="1"/>
  <c r="AP30" i="1"/>
  <c r="AN30" i="1"/>
  <c r="AM30" i="1"/>
  <c r="AK30" i="1"/>
  <c r="AJ30" i="1"/>
  <c r="AH30" i="1"/>
  <c r="AG30" i="1"/>
  <c r="AE30" i="1"/>
  <c r="AD30" i="1"/>
  <c r="AB30" i="1"/>
  <c r="AA30" i="1"/>
  <c r="Y30" i="1"/>
  <c r="X30" i="1"/>
  <c r="V30" i="1"/>
  <c r="U30" i="1"/>
  <c r="S30" i="1"/>
  <c r="R30" i="1"/>
  <c r="P30" i="1"/>
  <c r="O30" i="1"/>
  <c r="C30" i="1"/>
  <c r="BC29" i="1"/>
  <c r="BB29" i="1"/>
  <c r="AZ29" i="1"/>
  <c r="AY29" i="1"/>
  <c r="AW29" i="1"/>
  <c r="AV29" i="1"/>
  <c r="AT29" i="1"/>
  <c r="AS29" i="1"/>
  <c r="AQ29" i="1"/>
  <c r="AP29" i="1"/>
  <c r="AN29" i="1"/>
  <c r="AM29" i="1"/>
  <c r="AK29" i="1"/>
  <c r="AJ29" i="1"/>
  <c r="AH29" i="1"/>
  <c r="AG29" i="1"/>
  <c r="AE29" i="1"/>
  <c r="AD29" i="1"/>
  <c r="AB29" i="1"/>
  <c r="AA29" i="1"/>
  <c r="Y29" i="1"/>
  <c r="X29" i="1"/>
  <c r="V29" i="1"/>
  <c r="U29" i="1"/>
  <c r="S29" i="1"/>
  <c r="R29" i="1"/>
  <c r="P29" i="1"/>
  <c r="O29" i="1"/>
  <c r="BC28" i="1"/>
  <c r="BB28" i="1"/>
  <c r="AZ28" i="1"/>
  <c r="AY28" i="1"/>
  <c r="AW28" i="1"/>
  <c r="AV28" i="1"/>
  <c r="AT28" i="1"/>
  <c r="AS28" i="1"/>
  <c r="AQ28" i="1"/>
  <c r="AP28" i="1"/>
  <c r="AN28" i="1"/>
  <c r="AM28" i="1"/>
  <c r="AK28" i="1"/>
  <c r="AJ28" i="1"/>
  <c r="AH28" i="1"/>
  <c r="AG28" i="1"/>
  <c r="AE28" i="1"/>
  <c r="AD28" i="1"/>
  <c r="AB28" i="1"/>
  <c r="AA28" i="1"/>
  <c r="Y28" i="1"/>
  <c r="X28" i="1"/>
  <c r="V28" i="1"/>
  <c r="U28" i="1"/>
  <c r="S28" i="1"/>
  <c r="R28" i="1"/>
  <c r="P28" i="1"/>
  <c r="O28" i="1"/>
  <c r="D28" i="1"/>
  <c r="BC27" i="1"/>
  <c r="BB27" i="1"/>
  <c r="AZ27" i="1"/>
  <c r="AY27" i="1"/>
  <c r="AW27" i="1"/>
  <c r="AV27" i="1"/>
  <c r="AT27" i="1"/>
  <c r="AS27" i="1"/>
  <c r="AQ27" i="1"/>
  <c r="AP27" i="1"/>
  <c r="AN27" i="1"/>
  <c r="AM27" i="1"/>
  <c r="AK27" i="1"/>
  <c r="AJ27" i="1"/>
  <c r="AH27" i="1"/>
  <c r="AG27" i="1"/>
  <c r="AE27" i="1"/>
  <c r="AD27" i="1"/>
  <c r="AB27" i="1"/>
  <c r="AA27" i="1"/>
  <c r="Y27" i="1"/>
  <c r="X27" i="1"/>
  <c r="V27" i="1"/>
  <c r="U27" i="1"/>
  <c r="S27" i="1"/>
  <c r="R27" i="1"/>
  <c r="P27" i="1"/>
  <c r="O27" i="1"/>
  <c r="C27" i="1"/>
  <c r="BC26" i="1"/>
  <c r="BB26" i="1"/>
  <c r="AZ26" i="1"/>
  <c r="AY26" i="1"/>
  <c r="AW26" i="1"/>
  <c r="AV26" i="1"/>
  <c r="AT26" i="1"/>
  <c r="AS26" i="1"/>
  <c r="AQ26" i="1"/>
  <c r="AP26" i="1"/>
  <c r="AN26" i="1"/>
  <c r="AM26" i="1"/>
  <c r="AK26" i="1"/>
  <c r="AJ26" i="1"/>
  <c r="AH26" i="1"/>
  <c r="AG26" i="1"/>
  <c r="AE26" i="1"/>
  <c r="AD26" i="1"/>
  <c r="AB26" i="1"/>
  <c r="AA26" i="1"/>
  <c r="Y26" i="1"/>
  <c r="X26" i="1"/>
  <c r="V26" i="1"/>
  <c r="U26" i="1"/>
  <c r="S26" i="1"/>
  <c r="R26" i="1"/>
  <c r="P26" i="1"/>
  <c r="O26" i="1"/>
  <c r="B26" i="1"/>
  <c r="BC25" i="1"/>
  <c r="BB25" i="1"/>
  <c r="AZ25" i="1"/>
  <c r="AY25" i="1"/>
  <c r="AW25" i="1"/>
  <c r="AV25" i="1"/>
  <c r="AT25" i="1"/>
  <c r="AS25" i="1"/>
  <c r="AQ25" i="1"/>
  <c r="AP25" i="1"/>
  <c r="AN25" i="1"/>
  <c r="AM25" i="1"/>
  <c r="AK25" i="1"/>
  <c r="AJ25" i="1"/>
  <c r="AH25" i="1"/>
  <c r="AG25" i="1"/>
  <c r="AE25" i="1"/>
  <c r="AD25" i="1"/>
  <c r="AB25" i="1"/>
  <c r="AA25" i="1"/>
  <c r="Y25" i="1"/>
  <c r="X25" i="1"/>
  <c r="V25" i="1"/>
  <c r="U25" i="1"/>
  <c r="S25" i="1"/>
  <c r="R25" i="1"/>
  <c r="P25" i="1"/>
  <c r="O25" i="1"/>
  <c r="B25" i="1"/>
  <c r="G24" i="1"/>
  <c r="H20" i="1"/>
  <c r="C20" i="1"/>
  <c r="C20" i="13" s="1"/>
  <c r="BC19" i="1"/>
  <c r="BB19" i="1"/>
  <c r="AZ19" i="1"/>
  <c r="AY19" i="1"/>
  <c r="AW19" i="1"/>
  <c r="AV19" i="1"/>
  <c r="AT19" i="1"/>
  <c r="AS19" i="1"/>
  <c r="AQ19" i="1"/>
  <c r="AP19" i="1"/>
  <c r="AN19" i="1"/>
  <c r="AM19" i="1"/>
  <c r="AK19" i="1"/>
  <c r="AJ19" i="1"/>
  <c r="AH19" i="1"/>
  <c r="AG19" i="1"/>
  <c r="AE19" i="1"/>
  <c r="AD19" i="1"/>
  <c r="AB19" i="1"/>
  <c r="AA19" i="1"/>
  <c r="Y19" i="1"/>
  <c r="X19" i="1"/>
  <c r="V19" i="1"/>
  <c r="U19" i="1"/>
  <c r="S19" i="1"/>
  <c r="R19" i="1"/>
  <c r="P19" i="1"/>
  <c r="O19" i="1"/>
  <c r="J19" i="1"/>
  <c r="K19" i="1" s="1"/>
  <c r="I19" i="1"/>
  <c r="G19" i="1"/>
  <c r="BC18" i="1"/>
  <c r="BB18" i="1"/>
  <c r="AZ18" i="1"/>
  <c r="AY18" i="1"/>
  <c r="AW18" i="1"/>
  <c r="AV18" i="1"/>
  <c r="AT18" i="1"/>
  <c r="AS18" i="1"/>
  <c r="AQ18" i="1"/>
  <c r="AP18" i="1"/>
  <c r="AN18" i="1"/>
  <c r="AM18" i="1"/>
  <c r="AK18" i="1"/>
  <c r="AJ18" i="1"/>
  <c r="AH18" i="1"/>
  <c r="AG18" i="1"/>
  <c r="AE18" i="1"/>
  <c r="AD18" i="1"/>
  <c r="AB18" i="1"/>
  <c r="AA18" i="1"/>
  <c r="Y18" i="1"/>
  <c r="X18" i="1"/>
  <c r="V18" i="1"/>
  <c r="U18" i="1"/>
  <c r="S18" i="1"/>
  <c r="R18" i="1"/>
  <c r="P18" i="1"/>
  <c r="O18" i="1"/>
  <c r="J18" i="1"/>
  <c r="L18" i="1" s="1"/>
  <c r="E18" i="13" s="1"/>
  <c r="F18" i="13" s="1"/>
  <c r="I18" i="1"/>
  <c r="G18" i="1"/>
  <c r="BC17" i="1"/>
  <c r="BB17" i="1"/>
  <c r="AZ17" i="1"/>
  <c r="AY17" i="1"/>
  <c r="AW17" i="1"/>
  <c r="AV17" i="1"/>
  <c r="AT17" i="1"/>
  <c r="AS17" i="1"/>
  <c r="AQ17" i="1"/>
  <c r="AP17" i="1"/>
  <c r="AN17" i="1"/>
  <c r="AM17" i="1"/>
  <c r="AK17" i="1"/>
  <c r="AJ17" i="1"/>
  <c r="AH17" i="1"/>
  <c r="AG17" i="1"/>
  <c r="AE17" i="1"/>
  <c r="AD17" i="1"/>
  <c r="AB17" i="1"/>
  <c r="AA17" i="1"/>
  <c r="Y17" i="1"/>
  <c r="X17" i="1"/>
  <c r="V17" i="1"/>
  <c r="U17" i="1"/>
  <c r="S17" i="1"/>
  <c r="R17" i="1"/>
  <c r="P17" i="1"/>
  <c r="O17" i="1"/>
  <c r="J17" i="1"/>
  <c r="L17" i="1" s="1"/>
  <c r="E17" i="13" s="1"/>
  <c r="F17" i="13" s="1"/>
  <c r="I17" i="1"/>
  <c r="G17" i="1"/>
  <c r="BC16" i="1"/>
  <c r="BB16" i="1"/>
  <c r="AZ16" i="1"/>
  <c r="AY16" i="1"/>
  <c r="AW16" i="1"/>
  <c r="AV16" i="1"/>
  <c r="AT16" i="1"/>
  <c r="AS16" i="1"/>
  <c r="AQ16" i="1"/>
  <c r="AP16" i="1"/>
  <c r="AN16" i="1"/>
  <c r="AM16" i="1"/>
  <c r="AK16" i="1"/>
  <c r="AJ16" i="1"/>
  <c r="AH16" i="1"/>
  <c r="AG16" i="1"/>
  <c r="AE16" i="1"/>
  <c r="AD16" i="1"/>
  <c r="AB16" i="1"/>
  <c r="AA16" i="1"/>
  <c r="Y16" i="1"/>
  <c r="X16" i="1"/>
  <c r="V16" i="1"/>
  <c r="U16" i="1"/>
  <c r="S16" i="1"/>
  <c r="R16" i="1"/>
  <c r="P16" i="1"/>
  <c r="O16" i="1"/>
  <c r="J16" i="1"/>
  <c r="L16" i="1" s="1"/>
  <c r="E16" i="13" s="1"/>
  <c r="F16" i="13" s="1"/>
  <c r="I16" i="1"/>
  <c r="G16" i="1"/>
  <c r="BC15" i="1"/>
  <c r="BB15" i="1"/>
  <c r="AZ15" i="1"/>
  <c r="AY15" i="1"/>
  <c r="AW15" i="1"/>
  <c r="AV15" i="1"/>
  <c r="AT15" i="1"/>
  <c r="AS15" i="1"/>
  <c r="AQ15" i="1"/>
  <c r="AP15" i="1"/>
  <c r="AN15" i="1"/>
  <c r="AM15" i="1"/>
  <c r="AK15" i="1"/>
  <c r="AJ15" i="1"/>
  <c r="AH15" i="1"/>
  <c r="AG15" i="1"/>
  <c r="AE15" i="1"/>
  <c r="AD15" i="1"/>
  <c r="AB15" i="1"/>
  <c r="AA15" i="1"/>
  <c r="Y15" i="1"/>
  <c r="X15" i="1"/>
  <c r="V15" i="1"/>
  <c r="U15" i="1"/>
  <c r="S15" i="1"/>
  <c r="R15" i="1"/>
  <c r="P15" i="1"/>
  <c r="O15" i="1"/>
  <c r="J15" i="1"/>
  <c r="K15" i="1" s="1"/>
  <c r="I15" i="1"/>
  <c r="G15" i="1"/>
  <c r="BC14" i="1"/>
  <c r="BB14" i="1"/>
  <c r="AZ14" i="1"/>
  <c r="AY14" i="1"/>
  <c r="AW14" i="1"/>
  <c r="AV14" i="1"/>
  <c r="AT14" i="1"/>
  <c r="AS14" i="1"/>
  <c r="AQ14" i="1"/>
  <c r="AP14" i="1"/>
  <c r="AN14" i="1"/>
  <c r="AM14" i="1"/>
  <c r="AK14" i="1"/>
  <c r="AJ14" i="1"/>
  <c r="AH14" i="1"/>
  <c r="AG14" i="1"/>
  <c r="AE14" i="1"/>
  <c r="AD14" i="1"/>
  <c r="AB14" i="1"/>
  <c r="AA14" i="1"/>
  <c r="Y14" i="1"/>
  <c r="X14" i="1"/>
  <c r="V14" i="1"/>
  <c r="U14" i="1"/>
  <c r="S14" i="1"/>
  <c r="R14" i="1"/>
  <c r="P14" i="1"/>
  <c r="O14" i="1"/>
  <c r="J14" i="1"/>
  <c r="K14" i="1" s="1"/>
  <c r="I14" i="1"/>
  <c r="G14" i="1"/>
  <c r="BC13" i="1"/>
  <c r="BB13" i="1"/>
  <c r="AZ13" i="1"/>
  <c r="AY13" i="1"/>
  <c r="AW13" i="1"/>
  <c r="AV13" i="1"/>
  <c r="AT13" i="1"/>
  <c r="AS13" i="1"/>
  <c r="AQ13" i="1"/>
  <c r="AP13" i="1"/>
  <c r="AN13" i="1"/>
  <c r="AM13" i="1"/>
  <c r="AK13" i="1"/>
  <c r="AJ13" i="1"/>
  <c r="AH13" i="1"/>
  <c r="AG13" i="1"/>
  <c r="AE13" i="1"/>
  <c r="AD13" i="1"/>
  <c r="AB13" i="1"/>
  <c r="AA13" i="1"/>
  <c r="Y13" i="1"/>
  <c r="X13" i="1"/>
  <c r="V13" i="1"/>
  <c r="U13" i="1"/>
  <c r="S13" i="1"/>
  <c r="R13" i="1"/>
  <c r="P13" i="1"/>
  <c r="O13" i="1"/>
  <c r="J13" i="1"/>
  <c r="L13" i="1" s="1"/>
  <c r="E13" i="13" s="1"/>
  <c r="F13" i="13" s="1"/>
  <c r="I13" i="1"/>
  <c r="G13" i="1"/>
  <c r="BC12" i="1"/>
  <c r="BB12" i="1"/>
  <c r="AZ12" i="1"/>
  <c r="AY12" i="1"/>
  <c r="AW12" i="1"/>
  <c r="AV12" i="1"/>
  <c r="AT12" i="1"/>
  <c r="AS12" i="1"/>
  <c r="AQ12" i="1"/>
  <c r="AP12" i="1"/>
  <c r="AN12" i="1"/>
  <c r="AM12" i="1"/>
  <c r="AK12" i="1"/>
  <c r="AJ12" i="1"/>
  <c r="AH12" i="1"/>
  <c r="AG12" i="1"/>
  <c r="AE12" i="1"/>
  <c r="AD12" i="1"/>
  <c r="AB12" i="1"/>
  <c r="AA12" i="1"/>
  <c r="Y12" i="1"/>
  <c r="X12" i="1"/>
  <c r="V12" i="1"/>
  <c r="U12" i="1"/>
  <c r="S12" i="1"/>
  <c r="R12" i="1"/>
  <c r="P12" i="1"/>
  <c r="O12" i="1"/>
  <c r="J12" i="1"/>
  <c r="L12" i="1" s="1"/>
  <c r="E12" i="13" s="1"/>
  <c r="F12" i="13" s="1"/>
  <c r="I12" i="1"/>
  <c r="G12" i="1"/>
  <c r="BC11" i="1"/>
  <c r="BB11" i="1"/>
  <c r="AZ11" i="1"/>
  <c r="AY11" i="1"/>
  <c r="AW11" i="1"/>
  <c r="AV11" i="1"/>
  <c r="AT11" i="1"/>
  <c r="AS11" i="1"/>
  <c r="AQ11" i="1"/>
  <c r="AP11" i="1"/>
  <c r="AN11" i="1"/>
  <c r="AM11" i="1"/>
  <c r="AK11" i="1"/>
  <c r="AJ11" i="1"/>
  <c r="AH11" i="1"/>
  <c r="AG11" i="1"/>
  <c r="AE11" i="1"/>
  <c r="AD11" i="1"/>
  <c r="AB11" i="1"/>
  <c r="AA11" i="1"/>
  <c r="Y11" i="1"/>
  <c r="X11" i="1"/>
  <c r="V11" i="1"/>
  <c r="U11" i="1"/>
  <c r="S11" i="1"/>
  <c r="R11" i="1"/>
  <c r="P11" i="1"/>
  <c r="O11" i="1"/>
  <c r="J11" i="1"/>
  <c r="K11" i="1" s="1"/>
  <c r="I11" i="1"/>
  <c r="G11" i="1"/>
  <c r="BC10" i="1"/>
  <c r="BB10" i="1"/>
  <c r="AZ10" i="1"/>
  <c r="AY10" i="1"/>
  <c r="AW10" i="1"/>
  <c r="AV10" i="1"/>
  <c r="AT10" i="1"/>
  <c r="AS10" i="1"/>
  <c r="AQ10" i="1"/>
  <c r="AP10" i="1"/>
  <c r="AN10" i="1"/>
  <c r="AM10" i="1"/>
  <c r="AK10" i="1"/>
  <c r="AJ10" i="1"/>
  <c r="AH10" i="1"/>
  <c r="AG10" i="1"/>
  <c r="AE10" i="1"/>
  <c r="AD10" i="1"/>
  <c r="AB10" i="1"/>
  <c r="AA10" i="1"/>
  <c r="Y10" i="1"/>
  <c r="X10" i="1"/>
  <c r="V10" i="1"/>
  <c r="U10" i="1"/>
  <c r="S10" i="1"/>
  <c r="R10" i="1"/>
  <c r="P10" i="1"/>
  <c r="O10" i="1"/>
  <c r="J10" i="1"/>
  <c r="L10" i="1" s="1"/>
  <c r="E10" i="13" s="1"/>
  <c r="F10" i="13" s="1"/>
  <c r="I10" i="1"/>
  <c r="G10" i="1"/>
  <c r="D107" i="4" l="1"/>
  <c r="H26" i="4"/>
  <c r="D96" i="1"/>
  <c r="H96" i="1" s="1"/>
  <c r="D95" i="4"/>
  <c r="J49" i="12" s="1"/>
  <c r="H26" i="5"/>
  <c r="J26" i="5" s="1"/>
  <c r="D30" i="4"/>
  <c r="J16" i="12" s="1"/>
  <c r="E116" i="1"/>
  <c r="F116" i="1" s="1"/>
  <c r="E82" i="1"/>
  <c r="F82" i="1" s="1"/>
  <c r="E45" i="1"/>
  <c r="F45" i="1" s="1"/>
  <c r="E47" i="1"/>
  <c r="F47" i="1" s="1"/>
  <c r="E49" i="1"/>
  <c r="F49" i="1" s="1"/>
  <c r="D112" i="10"/>
  <c r="G112" i="10" s="1"/>
  <c r="G17" i="5"/>
  <c r="D132" i="1"/>
  <c r="D90" i="4"/>
  <c r="J44" i="12" s="1"/>
  <c r="B96" i="4"/>
  <c r="H50" i="12" s="1"/>
  <c r="B100" i="4"/>
  <c r="H54" i="12" s="1"/>
  <c r="BC12" i="5"/>
  <c r="BB16" i="5"/>
  <c r="G34" i="5"/>
  <c r="BC63" i="5"/>
  <c r="BC89" i="5"/>
  <c r="BB114" i="5"/>
  <c r="D64" i="1"/>
  <c r="H64" i="1" s="1"/>
  <c r="D93" i="1"/>
  <c r="H93" i="1" s="1"/>
  <c r="D100" i="1"/>
  <c r="H100" i="1" s="1"/>
  <c r="E67" i="10"/>
  <c r="F67" i="10" s="1"/>
  <c r="R102" i="10"/>
  <c r="X102" i="10"/>
  <c r="AD102" i="10"/>
  <c r="AJ102" i="10"/>
  <c r="AP102" i="10"/>
  <c r="AV102" i="10"/>
  <c r="BB102" i="10"/>
  <c r="R140" i="10"/>
  <c r="X140" i="10"/>
  <c r="AD140" i="10"/>
  <c r="AJ140" i="10"/>
  <c r="AP140" i="10"/>
  <c r="AV140" i="10"/>
  <c r="BB140" i="10"/>
  <c r="E136" i="10"/>
  <c r="F136" i="10" s="1"/>
  <c r="D34" i="4"/>
  <c r="J20" i="12" s="1"/>
  <c r="D97" i="4"/>
  <c r="J51" i="12" s="1"/>
  <c r="D130" i="4"/>
  <c r="J62" i="12" s="1"/>
  <c r="G30" i="5"/>
  <c r="BC33" i="5"/>
  <c r="H34" i="5"/>
  <c r="I34" i="5" s="1"/>
  <c r="B31" i="1"/>
  <c r="D27" i="1"/>
  <c r="D31" i="1"/>
  <c r="D91" i="1"/>
  <c r="D98" i="1"/>
  <c r="G98" i="1" s="1"/>
  <c r="D131" i="1"/>
  <c r="D133" i="1"/>
  <c r="G26" i="4"/>
  <c r="C61" i="4"/>
  <c r="I31" i="12" s="1"/>
  <c r="C133" i="4"/>
  <c r="I65" i="12" s="1"/>
  <c r="G26" i="5"/>
  <c r="BB29" i="5"/>
  <c r="BB59" i="5"/>
  <c r="K18" i="1"/>
  <c r="J79" i="1"/>
  <c r="L79" i="1" s="1"/>
  <c r="E79" i="13" s="1"/>
  <c r="F79" i="13" s="1"/>
  <c r="E51" i="1"/>
  <c r="F51" i="1" s="1"/>
  <c r="AY124" i="1"/>
  <c r="BB124" i="1"/>
  <c r="B17" i="10"/>
  <c r="O52" i="1"/>
  <c r="K10" i="1"/>
  <c r="L14" i="1"/>
  <c r="E14" i="13" s="1"/>
  <c r="F14" i="13" s="1"/>
  <c r="L15" i="1"/>
  <c r="E15" i="13" s="1"/>
  <c r="F15" i="13" s="1"/>
  <c r="U52" i="1"/>
  <c r="AA52" i="1"/>
  <c r="AG52" i="1"/>
  <c r="AM52" i="1"/>
  <c r="AS52" i="1"/>
  <c r="AY52" i="1"/>
  <c r="E43" i="1"/>
  <c r="F43" i="1" s="1"/>
  <c r="E12" i="1"/>
  <c r="F12" i="1" s="1"/>
  <c r="E74" i="1"/>
  <c r="F74" i="1" s="1"/>
  <c r="J109" i="1"/>
  <c r="L109" i="1" s="1"/>
  <c r="E109" i="13" s="1"/>
  <c r="F109" i="13" s="1"/>
  <c r="E41" i="1"/>
  <c r="F41" i="1" s="1"/>
  <c r="E117" i="1"/>
  <c r="F117" i="1" s="1"/>
  <c r="E121" i="1"/>
  <c r="F121" i="1" s="1"/>
  <c r="E123" i="1"/>
  <c r="F123" i="1" s="1"/>
  <c r="D109" i="10"/>
  <c r="G109" i="10" s="1"/>
  <c r="D121" i="4"/>
  <c r="H121" i="4" s="1"/>
  <c r="E113" i="1"/>
  <c r="F113" i="1" s="1"/>
  <c r="E108" i="1"/>
  <c r="F108" i="1" s="1"/>
  <c r="E110" i="1"/>
  <c r="F110" i="1" s="1"/>
  <c r="E112" i="1"/>
  <c r="F112" i="1" s="1"/>
  <c r="E114" i="1"/>
  <c r="F114" i="1" s="1"/>
  <c r="E77" i="1"/>
  <c r="F77" i="1" s="1"/>
  <c r="AM85" i="1"/>
  <c r="AY85" i="1"/>
  <c r="E81" i="1"/>
  <c r="F81" i="1" s="1"/>
  <c r="O85" i="1"/>
  <c r="L11" i="1"/>
  <c r="E11" i="13" s="1"/>
  <c r="F11" i="13" s="1"/>
  <c r="J111" i="1"/>
  <c r="L111" i="1" s="1"/>
  <c r="E111" i="13" s="1"/>
  <c r="F111" i="13" s="1"/>
  <c r="E17" i="1"/>
  <c r="F17" i="1" s="1"/>
  <c r="R85" i="1"/>
  <c r="X85" i="1"/>
  <c r="AD85" i="1"/>
  <c r="AJ85" i="1"/>
  <c r="AP85" i="1"/>
  <c r="AV85" i="1"/>
  <c r="BB85" i="1"/>
  <c r="J75" i="1"/>
  <c r="L75" i="1" s="1"/>
  <c r="E75" i="13" s="1"/>
  <c r="F75" i="13" s="1"/>
  <c r="J81" i="1"/>
  <c r="L81" i="1" s="1"/>
  <c r="E81" i="13" s="1"/>
  <c r="F81" i="13" s="1"/>
  <c r="J84" i="1"/>
  <c r="L84" i="1" s="1"/>
  <c r="E84" i="13" s="1"/>
  <c r="F84" i="13" s="1"/>
  <c r="J113" i="1"/>
  <c r="L113" i="1" s="1"/>
  <c r="E113" i="13" s="1"/>
  <c r="F113" i="13" s="1"/>
  <c r="J123" i="1"/>
  <c r="L123" i="1" s="1"/>
  <c r="E123" i="13" s="1"/>
  <c r="F123" i="13" s="1"/>
  <c r="I20" i="1"/>
  <c r="C21" i="1" s="1"/>
  <c r="C21" i="13" s="1"/>
  <c r="E16" i="1"/>
  <c r="F16" i="1" s="1"/>
  <c r="I85" i="1"/>
  <c r="C86" i="1" s="1"/>
  <c r="C86" i="13" s="1"/>
  <c r="J77" i="1"/>
  <c r="L77" i="1" s="1"/>
  <c r="E77" i="13" s="1"/>
  <c r="F77" i="13" s="1"/>
  <c r="J80" i="1"/>
  <c r="K80" i="1" s="1"/>
  <c r="J83" i="1"/>
  <c r="L83" i="1" s="1"/>
  <c r="E83" i="13" s="1"/>
  <c r="F83" i="13" s="1"/>
  <c r="J107" i="1"/>
  <c r="L107" i="1" s="1"/>
  <c r="E107" i="13" s="1"/>
  <c r="F107" i="13" s="1"/>
  <c r="J115" i="1"/>
  <c r="K115" i="1" s="1"/>
  <c r="J122" i="1"/>
  <c r="L122" i="1" s="1"/>
  <c r="E122" i="13" s="1"/>
  <c r="F122" i="13" s="1"/>
  <c r="D90" i="1"/>
  <c r="C33" i="4"/>
  <c r="I19" i="12" s="1"/>
  <c r="D62" i="4"/>
  <c r="G62" i="4" s="1"/>
  <c r="D139" i="4"/>
  <c r="J71" i="12" s="1"/>
  <c r="D134" i="1"/>
  <c r="E129" i="10"/>
  <c r="F129" i="10" s="1"/>
  <c r="C30" i="4"/>
  <c r="I16" i="12" s="1"/>
  <c r="D67" i="4"/>
  <c r="J37" i="12" s="1"/>
  <c r="D89" i="4"/>
  <c r="J43" i="12" s="1"/>
  <c r="D94" i="4"/>
  <c r="G94" i="4" s="1"/>
  <c r="B30" i="1"/>
  <c r="B32" i="1"/>
  <c r="D68" i="1"/>
  <c r="G68" i="1" s="1"/>
  <c r="E64" i="10"/>
  <c r="F64" i="10" s="1"/>
  <c r="D141" i="4"/>
  <c r="AA20" i="1"/>
  <c r="AY20" i="1"/>
  <c r="AG20" i="1"/>
  <c r="AS20" i="1"/>
  <c r="E13" i="1"/>
  <c r="F13" i="1" s="1"/>
  <c r="E18" i="1"/>
  <c r="F18" i="1" s="1"/>
  <c r="L19" i="1"/>
  <c r="E19" i="13" s="1"/>
  <c r="F19" i="13" s="1"/>
  <c r="E19" i="1"/>
  <c r="F19" i="1" s="1"/>
  <c r="H52" i="1"/>
  <c r="J74" i="1"/>
  <c r="E76" i="1"/>
  <c r="F76" i="1" s="1"/>
  <c r="J78" i="1"/>
  <c r="K78" i="1" s="1"/>
  <c r="E80" i="1"/>
  <c r="F80" i="1" s="1"/>
  <c r="J82" i="1"/>
  <c r="L82" i="1" s="1"/>
  <c r="E82" i="13" s="1"/>
  <c r="F82" i="13" s="1"/>
  <c r="E84" i="1"/>
  <c r="F84" i="1" s="1"/>
  <c r="H85" i="1"/>
  <c r="J110" i="1"/>
  <c r="K110" i="1" s="1"/>
  <c r="J114" i="1"/>
  <c r="K114" i="1" s="1"/>
  <c r="I116" i="1"/>
  <c r="O20" i="1"/>
  <c r="AM20" i="1"/>
  <c r="U20" i="1"/>
  <c r="R52" i="1"/>
  <c r="X52" i="1"/>
  <c r="AD52" i="1"/>
  <c r="AJ52" i="1"/>
  <c r="AP52" i="1"/>
  <c r="AV52" i="1"/>
  <c r="BB52" i="1"/>
  <c r="U85" i="1"/>
  <c r="AA85" i="1"/>
  <c r="AG85" i="1"/>
  <c r="AS85" i="1"/>
  <c r="E75" i="1"/>
  <c r="F75" i="1" s="1"/>
  <c r="E79" i="1"/>
  <c r="F79" i="1" s="1"/>
  <c r="E83" i="1"/>
  <c r="F83" i="1" s="1"/>
  <c r="E107" i="1"/>
  <c r="F107" i="1" s="1"/>
  <c r="E111" i="1"/>
  <c r="F111" i="1" s="1"/>
  <c r="E115" i="1"/>
  <c r="F115" i="1" s="1"/>
  <c r="R20" i="1"/>
  <c r="X20" i="1"/>
  <c r="AD20" i="1"/>
  <c r="AJ20" i="1"/>
  <c r="AP20" i="1"/>
  <c r="AV20" i="1"/>
  <c r="BB20" i="1"/>
  <c r="J76" i="1"/>
  <c r="K76" i="1" s="1"/>
  <c r="J108" i="1"/>
  <c r="K108" i="1" s="1"/>
  <c r="J112" i="1"/>
  <c r="L112" i="1" s="1"/>
  <c r="E112" i="13" s="1"/>
  <c r="F112" i="13" s="1"/>
  <c r="E122" i="1"/>
  <c r="F122" i="1" s="1"/>
  <c r="C41" i="10"/>
  <c r="U41" i="10" s="1"/>
  <c r="C42" i="10"/>
  <c r="U42" i="10" s="1"/>
  <c r="B116" i="10"/>
  <c r="B46" i="4"/>
  <c r="D32" i="12" s="1"/>
  <c r="C82" i="4"/>
  <c r="E52" i="12" s="1"/>
  <c r="B79" i="10"/>
  <c r="C108" i="10"/>
  <c r="C112" i="10"/>
  <c r="C79" i="4"/>
  <c r="E49" i="12" s="1"/>
  <c r="AY100" i="5"/>
  <c r="B74" i="10"/>
  <c r="D81" i="10"/>
  <c r="H81" i="10" s="1"/>
  <c r="J81" i="10" s="1"/>
  <c r="K81" i="10" s="1"/>
  <c r="B111" i="10"/>
  <c r="D46" i="4"/>
  <c r="F32" i="12" s="1"/>
  <c r="D80" i="4"/>
  <c r="F50" i="12" s="1"/>
  <c r="AY15" i="5"/>
  <c r="AY24" i="5"/>
  <c r="AY41" i="5"/>
  <c r="D82" i="10"/>
  <c r="G82" i="10" s="1"/>
  <c r="B115" i="10"/>
  <c r="C44" i="4"/>
  <c r="E30" i="12" s="1"/>
  <c r="C48" i="4"/>
  <c r="E34" i="12" s="1"/>
  <c r="B44" i="4"/>
  <c r="D30" i="12" s="1"/>
  <c r="C80" i="4"/>
  <c r="E50" i="12" s="1"/>
  <c r="D117" i="10"/>
  <c r="H117" i="10" s="1"/>
  <c r="C47" i="10"/>
  <c r="U47" i="10" s="1"/>
  <c r="B117" i="10"/>
  <c r="D15" i="4"/>
  <c r="G15" i="4" s="1"/>
  <c r="C74" i="4"/>
  <c r="E44" i="12" s="1"/>
  <c r="J14" i="5"/>
  <c r="L14" i="5" s="1"/>
  <c r="P73" i="5"/>
  <c r="AY79" i="5"/>
  <c r="AH94" i="5"/>
  <c r="AS114" i="5"/>
  <c r="P122" i="5"/>
  <c r="AZ135" i="5"/>
  <c r="B80" i="10"/>
  <c r="AY62" i="5"/>
  <c r="AZ75" i="5"/>
  <c r="B44" i="10"/>
  <c r="AZ45" i="5"/>
  <c r="AZ96" i="5"/>
  <c r="AG98" i="5"/>
  <c r="B42" i="10"/>
  <c r="B17" i="4"/>
  <c r="D18" i="12" s="1"/>
  <c r="AN42" i="5"/>
  <c r="C77" i="10"/>
  <c r="C45" i="4"/>
  <c r="E31" i="12" s="1"/>
  <c r="B74" i="4"/>
  <c r="D44" i="12" s="1"/>
  <c r="B11" i="10"/>
  <c r="C43" i="10"/>
  <c r="U43" i="10" s="1"/>
  <c r="D76" i="10"/>
  <c r="H76" i="10" s="1"/>
  <c r="I76" i="10" s="1"/>
  <c r="C110" i="10"/>
  <c r="B13" i="4"/>
  <c r="D14" i="12" s="1"/>
  <c r="AM11" i="5"/>
  <c r="AH13" i="5"/>
  <c r="AB50" i="5"/>
  <c r="AB77" i="5"/>
  <c r="C84" i="10"/>
  <c r="D76" i="4"/>
  <c r="G76" i="4" s="1"/>
  <c r="AM109" i="5"/>
  <c r="B82" i="10"/>
  <c r="D84" i="10"/>
  <c r="H84" i="10" s="1"/>
  <c r="J84" i="10" s="1"/>
  <c r="D110" i="10"/>
  <c r="H110" i="10" s="1"/>
  <c r="D115" i="10"/>
  <c r="H115" i="10" s="1"/>
  <c r="J115" i="10" s="1"/>
  <c r="B9" i="4"/>
  <c r="D10" i="12" s="1"/>
  <c r="AB10" i="5"/>
  <c r="C109" i="10"/>
  <c r="C18" i="4"/>
  <c r="E19" i="12" s="1"/>
  <c r="C75" i="4"/>
  <c r="E45" i="12" s="1"/>
  <c r="AM16" i="5"/>
  <c r="P42" i="5"/>
  <c r="AS56" i="5"/>
  <c r="P60" i="5"/>
  <c r="O61" i="5"/>
  <c r="V76" i="5"/>
  <c r="AM77" i="5"/>
  <c r="AM81" i="5"/>
  <c r="B48" i="10"/>
  <c r="J41" i="4"/>
  <c r="L41" i="4" s="1"/>
  <c r="AN30" i="5"/>
  <c r="AG31" i="5"/>
  <c r="D109" i="4"/>
  <c r="H109" i="4" s="1"/>
  <c r="I109" i="4" s="1"/>
  <c r="G119" i="4"/>
  <c r="O47" i="5"/>
  <c r="O48" i="5"/>
  <c r="AB74" i="5"/>
  <c r="P77" i="5"/>
  <c r="AG82" i="5"/>
  <c r="AN90" i="5"/>
  <c r="B16" i="10"/>
  <c r="D78" i="10"/>
  <c r="G78" i="10" s="1"/>
  <c r="B112" i="10"/>
  <c r="C114" i="10"/>
  <c r="G18" i="4"/>
  <c r="D115" i="4"/>
  <c r="H115" i="4" s="1"/>
  <c r="H119" i="4"/>
  <c r="I119" i="4" s="1"/>
  <c r="V15" i="5"/>
  <c r="U18" i="5"/>
  <c r="AT24" i="5"/>
  <c r="AA31" i="5"/>
  <c r="AB42" i="5"/>
  <c r="P45" i="5"/>
  <c r="AM48" i="5"/>
  <c r="AH65" i="5"/>
  <c r="AB78" i="5"/>
  <c r="P93" i="5"/>
  <c r="V96" i="5"/>
  <c r="V97" i="5"/>
  <c r="AS97" i="5"/>
  <c r="U112" i="5"/>
  <c r="AA133" i="5"/>
  <c r="AG135" i="5"/>
  <c r="AH140" i="5"/>
  <c r="D83" i="10"/>
  <c r="G83" i="10" s="1"/>
  <c r="D116" i="10"/>
  <c r="H116" i="10" s="1"/>
  <c r="D75" i="4"/>
  <c r="H75" i="4" s="1"/>
  <c r="D83" i="4"/>
  <c r="H83" i="4" s="1"/>
  <c r="I83" i="4" s="1"/>
  <c r="G9" i="5"/>
  <c r="AN14" i="5"/>
  <c r="AG15" i="5"/>
  <c r="O92" i="5"/>
  <c r="AA99" i="5"/>
  <c r="P100" i="5"/>
  <c r="O106" i="5"/>
  <c r="AM115" i="5"/>
  <c r="AB116" i="5"/>
  <c r="V133" i="5"/>
  <c r="AZ134" i="5"/>
  <c r="AB135" i="5"/>
  <c r="U136" i="5"/>
  <c r="AT140" i="5"/>
  <c r="D77" i="10"/>
  <c r="H77" i="10" s="1"/>
  <c r="D81" i="4"/>
  <c r="G81" i="4" s="1"/>
  <c r="D114" i="4"/>
  <c r="H114" i="4" s="1"/>
  <c r="D116" i="4"/>
  <c r="F70" i="12" s="1"/>
  <c r="P41" i="5"/>
  <c r="I45" i="5"/>
  <c r="J80" i="5"/>
  <c r="L80" i="5" s="1"/>
  <c r="V80" i="5"/>
  <c r="I17" i="5"/>
  <c r="L119" i="1"/>
  <c r="E119" i="13" s="1"/>
  <c r="F119" i="13" s="1"/>
  <c r="B120" i="4"/>
  <c r="D74" i="12" s="1"/>
  <c r="B119" i="10"/>
  <c r="B139" i="1"/>
  <c r="C32" i="1"/>
  <c r="D67" i="1"/>
  <c r="B94" i="1"/>
  <c r="B99" i="1"/>
  <c r="C58" i="4"/>
  <c r="I28" i="12" s="1"/>
  <c r="B62" i="4"/>
  <c r="H32" i="12" s="1"/>
  <c r="C99" i="4"/>
  <c r="I53" i="12" s="1"/>
  <c r="X14" i="5"/>
  <c r="BB28" i="5"/>
  <c r="BC62" i="5"/>
  <c r="AW63" i="5"/>
  <c r="I64" i="5"/>
  <c r="AV74" i="5"/>
  <c r="X129" i="5"/>
  <c r="C35" i="1"/>
  <c r="C60" i="1"/>
  <c r="C65" i="1"/>
  <c r="C101" i="1"/>
  <c r="C133" i="1"/>
  <c r="C60" i="4"/>
  <c r="I30" i="12" s="1"/>
  <c r="D66" i="4"/>
  <c r="J36" i="12" s="1"/>
  <c r="D128" i="4"/>
  <c r="H128" i="4" s="1"/>
  <c r="J128" i="4" s="1"/>
  <c r="C130" i="4"/>
  <c r="I62" i="12" s="1"/>
  <c r="BC15" i="5"/>
  <c r="J34" i="5"/>
  <c r="L34" i="5" s="1"/>
  <c r="L35" i="1" s="1"/>
  <c r="BC58" i="5"/>
  <c r="BC75" i="5"/>
  <c r="BB79" i="5"/>
  <c r="C29" i="1"/>
  <c r="D129" i="1"/>
  <c r="Y62" i="5"/>
  <c r="BB83" i="5"/>
  <c r="X94" i="5"/>
  <c r="H95" i="5"/>
  <c r="BC113" i="5"/>
  <c r="BC120" i="5"/>
  <c r="G130" i="1"/>
  <c r="J33" i="10"/>
  <c r="L33" i="10" s="1"/>
  <c r="E33" i="13" s="1"/>
  <c r="H78" i="10"/>
  <c r="J78" i="10" s="1"/>
  <c r="G30" i="4"/>
  <c r="AK9" i="5"/>
  <c r="AJ10" i="5"/>
  <c r="AP24" i="5"/>
  <c r="X40" i="5"/>
  <c r="AJ56" i="5"/>
  <c r="X66" i="5"/>
  <c r="X89" i="5"/>
  <c r="AW89" i="5"/>
  <c r="I90" i="5"/>
  <c r="G91" i="5"/>
  <c r="AW91" i="5"/>
  <c r="AW97" i="5"/>
  <c r="X135" i="5"/>
  <c r="E59" i="10"/>
  <c r="F59" i="10" s="1"/>
  <c r="E63" i="10"/>
  <c r="F63" i="10" s="1"/>
  <c r="AV34" i="5"/>
  <c r="AQ43" i="5"/>
  <c r="AD44" i="5"/>
  <c r="AJ48" i="5"/>
  <c r="AP48" i="5"/>
  <c r="AP64" i="5"/>
  <c r="AD98" i="5"/>
  <c r="R131" i="5"/>
  <c r="E32" i="10"/>
  <c r="F32" i="10" s="1"/>
  <c r="E35" i="10"/>
  <c r="F35" i="10" s="1"/>
  <c r="D65" i="1"/>
  <c r="G94" i="1"/>
  <c r="G140" i="1"/>
  <c r="E28" i="10"/>
  <c r="F28" i="10" s="1"/>
  <c r="E61" i="10"/>
  <c r="F61" i="10" s="1"/>
  <c r="E62" i="10"/>
  <c r="F62" i="10" s="1"/>
  <c r="O102" i="10"/>
  <c r="AA102" i="10"/>
  <c r="AY102" i="10"/>
  <c r="E134" i="10"/>
  <c r="F134" i="10" s="1"/>
  <c r="C66" i="4"/>
  <c r="I36" i="12" s="1"/>
  <c r="G91" i="4"/>
  <c r="D140" i="4"/>
  <c r="H140" i="4" s="1"/>
  <c r="I140" i="4" s="1"/>
  <c r="AD11" i="5"/>
  <c r="BB11" i="5"/>
  <c r="AD15" i="5"/>
  <c r="AW16" i="5"/>
  <c r="R43" i="5"/>
  <c r="R45" i="5"/>
  <c r="BB45" i="5"/>
  <c r="AV47" i="5"/>
  <c r="BB49" i="5"/>
  <c r="AQ80" i="5"/>
  <c r="J97" i="5"/>
  <c r="AW99" i="5"/>
  <c r="BC109" i="5"/>
  <c r="AV111" i="5"/>
  <c r="AQ121" i="5"/>
  <c r="AK129" i="5"/>
  <c r="R130" i="5"/>
  <c r="AV131" i="5"/>
  <c r="H138" i="5"/>
  <c r="X139" i="5"/>
  <c r="B59" i="1"/>
  <c r="C66" i="1"/>
  <c r="C92" i="1"/>
  <c r="D139" i="1"/>
  <c r="D141" i="1"/>
  <c r="E30" i="10"/>
  <c r="F30" i="10" s="1"/>
  <c r="I137" i="10"/>
  <c r="C56" i="4"/>
  <c r="I26" i="12" s="1"/>
  <c r="G33" i="5"/>
  <c r="BB41" i="5"/>
  <c r="BC92" i="5"/>
  <c r="BC100" i="5"/>
  <c r="BC137" i="5"/>
  <c r="D26" i="1"/>
  <c r="C94" i="1"/>
  <c r="B98" i="1"/>
  <c r="C140" i="1"/>
  <c r="D138" i="4"/>
  <c r="H138" i="4" s="1"/>
  <c r="J138" i="4" s="1"/>
  <c r="L138" i="4" s="1"/>
  <c r="X16" i="5"/>
  <c r="AJ27" i="5"/>
  <c r="AK28" i="5"/>
  <c r="H29" i="5"/>
  <c r="J29" i="5" s="1"/>
  <c r="AE46" i="5"/>
  <c r="AP50" i="5"/>
  <c r="AW57" i="5"/>
  <c r="X58" i="5"/>
  <c r="I61" i="5"/>
  <c r="S61" i="5"/>
  <c r="R64" i="5"/>
  <c r="BC66" i="5"/>
  <c r="AV67" i="5"/>
  <c r="S73" i="5"/>
  <c r="R80" i="5"/>
  <c r="BB96" i="5"/>
  <c r="AK106" i="5"/>
  <c r="AW107" i="5"/>
  <c r="X108" i="5"/>
  <c r="AP110" i="5"/>
  <c r="X112" i="5"/>
  <c r="AV113" i="5"/>
  <c r="X128" i="5"/>
  <c r="BC129" i="5"/>
  <c r="AE133" i="5"/>
  <c r="BB133" i="5"/>
  <c r="AJ134" i="5"/>
  <c r="AK135" i="5"/>
  <c r="D25" i="1"/>
  <c r="B57" i="1"/>
  <c r="D58" i="1"/>
  <c r="B60" i="1"/>
  <c r="G66" i="1"/>
  <c r="C98" i="1"/>
  <c r="B141" i="1"/>
  <c r="R69" i="10"/>
  <c r="AD69" i="10"/>
  <c r="BB69" i="10"/>
  <c r="E132" i="10"/>
  <c r="F132" i="10" s="1"/>
  <c r="E138" i="10"/>
  <c r="F138" i="10" s="1"/>
  <c r="H30" i="4"/>
  <c r="J30" i="4" s="1"/>
  <c r="B33" i="4"/>
  <c r="H19" i="12" s="1"/>
  <c r="G93" i="4"/>
  <c r="C97" i="4"/>
  <c r="I51" i="12" s="1"/>
  <c r="AE13" i="5"/>
  <c r="S24" i="5"/>
  <c r="AP26" i="5"/>
  <c r="X27" i="5"/>
  <c r="Y32" i="5"/>
  <c r="AK33" i="5"/>
  <c r="AE34" i="5"/>
  <c r="AQ44" i="5"/>
  <c r="AE45" i="5"/>
  <c r="S47" i="5"/>
  <c r="AJ49" i="5"/>
  <c r="X50" i="5"/>
  <c r="AD50" i="5"/>
  <c r="X56" i="5"/>
  <c r="AQ57" i="5"/>
  <c r="G60" i="5"/>
  <c r="AE60" i="5"/>
  <c r="Y63" i="5"/>
  <c r="X67" i="5"/>
  <c r="AE76" i="5"/>
  <c r="AD79" i="5"/>
  <c r="AW82" i="5"/>
  <c r="Y83" i="5"/>
  <c r="AJ90" i="5"/>
  <c r="AE92" i="5"/>
  <c r="AW94" i="5"/>
  <c r="AJ99" i="5"/>
  <c r="AE100" i="5"/>
  <c r="AQ100" i="5"/>
  <c r="AW109" i="5"/>
  <c r="AV112" i="5"/>
  <c r="AQ114" i="5"/>
  <c r="S121" i="5"/>
  <c r="H128" i="5"/>
  <c r="J128" i="5" s="1"/>
  <c r="AQ128" i="5"/>
  <c r="AW130" i="5"/>
  <c r="AP132" i="5"/>
  <c r="X133" i="5"/>
  <c r="AJ133" i="5"/>
  <c r="AV134" i="5"/>
  <c r="S136" i="5"/>
  <c r="AP140" i="5"/>
  <c r="C28" i="1"/>
  <c r="D33" i="1"/>
  <c r="B61" i="1"/>
  <c r="D62" i="1"/>
  <c r="H62" i="1" s="1"/>
  <c r="B96" i="1"/>
  <c r="D97" i="1"/>
  <c r="D135" i="1"/>
  <c r="E25" i="10"/>
  <c r="F25" i="10" s="1"/>
  <c r="E27" i="10"/>
  <c r="F27" i="10" s="1"/>
  <c r="E60" i="10"/>
  <c r="F60" i="10" s="1"/>
  <c r="H119" i="10"/>
  <c r="D24" i="4"/>
  <c r="H24" i="4" s="1"/>
  <c r="I24" i="4" s="1"/>
  <c r="G65" i="4"/>
  <c r="B67" i="4"/>
  <c r="H37" i="12" s="1"/>
  <c r="G97" i="4"/>
  <c r="D136" i="4"/>
  <c r="G136" i="4" s="1"/>
  <c r="BC10" i="5"/>
  <c r="AW17" i="5"/>
  <c r="X18" i="5"/>
  <c r="S25" i="5"/>
  <c r="AK29" i="5"/>
  <c r="AK40" i="5"/>
  <c r="AD43" i="5"/>
  <c r="R46" i="5"/>
  <c r="AV46" i="5"/>
  <c r="AD48" i="5"/>
  <c r="J58" i="5"/>
  <c r="L58" i="5" s="1"/>
  <c r="AQ61" i="5"/>
  <c r="AW62" i="5"/>
  <c r="G64" i="5"/>
  <c r="AE64" i="5"/>
  <c r="AV66" i="5"/>
  <c r="AQ73" i="5"/>
  <c r="BB74" i="5"/>
  <c r="R76" i="5"/>
  <c r="BB78" i="5"/>
  <c r="AE81" i="5"/>
  <c r="AV81" i="5"/>
  <c r="X82" i="5"/>
  <c r="S90" i="5"/>
  <c r="AW92" i="5"/>
  <c r="X95" i="5"/>
  <c r="AJ98" i="5"/>
  <c r="G99" i="5"/>
  <c r="AW108" i="5"/>
  <c r="AD113" i="5"/>
  <c r="AQ122" i="5"/>
  <c r="X131" i="5"/>
  <c r="J133" i="5"/>
  <c r="L133" i="5" s="1"/>
  <c r="H134" i="5"/>
  <c r="AQ137" i="5"/>
  <c r="AV139" i="5"/>
  <c r="B129" i="1"/>
  <c r="E29" i="10"/>
  <c r="F29" i="10" s="1"/>
  <c r="E31" i="10"/>
  <c r="F31" i="10" s="1"/>
  <c r="E34" i="10"/>
  <c r="F34" i="10" s="1"/>
  <c r="E57" i="10"/>
  <c r="F57" i="10" s="1"/>
  <c r="E58" i="10"/>
  <c r="F58" i="10" s="1"/>
  <c r="E66" i="10"/>
  <c r="F66" i="10" s="1"/>
  <c r="E91" i="10"/>
  <c r="F91" i="10" s="1"/>
  <c r="E93" i="10"/>
  <c r="F93" i="10" s="1"/>
  <c r="E95" i="10"/>
  <c r="F95" i="10" s="1"/>
  <c r="E97" i="10"/>
  <c r="F97" i="10" s="1"/>
  <c r="E99" i="10"/>
  <c r="F99" i="10" s="1"/>
  <c r="E101" i="10"/>
  <c r="F101" i="10" s="1"/>
  <c r="E126" i="10"/>
  <c r="F126" i="10" s="1"/>
  <c r="E128" i="10"/>
  <c r="F128" i="10" s="1"/>
  <c r="D64" i="4"/>
  <c r="H64" i="4" s="1"/>
  <c r="I64" i="4" s="1"/>
  <c r="D99" i="4"/>
  <c r="J53" i="12" s="1"/>
  <c r="D134" i="4"/>
  <c r="BC14" i="5"/>
  <c r="G32" i="5"/>
  <c r="AW106" i="5"/>
  <c r="AV106" i="5"/>
  <c r="AW135" i="5"/>
  <c r="AV135" i="5"/>
  <c r="BB132" i="5"/>
  <c r="BC132" i="5"/>
  <c r="BB91" i="5"/>
  <c r="BC91" i="5"/>
  <c r="BC40" i="5"/>
  <c r="BB40" i="5"/>
  <c r="BC31" i="5"/>
  <c r="BB31" i="5"/>
  <c r="G28" i="5"/>
  <c r="H28" i="5"/>
  <c r="I28" i="5" s="1"/>
  <c r="G27" i="1"/>
  <c r="B29" i="1"/>
  <c r="X102" i="1"/>
  <c r="AJ102" i="1"/>
  <c r="AV102" i="1"/>
  <c r="I11" i="10"/>
  <c r="D28" i="4"/>
  <c r="D32" i="4"/>
  <c r="J18" i="12" s="1"/>
  <c r="B90" i="4"/>
  <c r="H44" i="12" s="1"/>
  <c r="D96" i="4"/>
  <c r="H96" i="4" s="1"/>
  <c r="B137" i="4"/>
  <c r="H69" i="12" s="1"/>
  <c r="AK18" i="5"/>
  <c r="AJ18" i="5"/>
  <c r="AP25" i="5"/>
  <c r="AQ25" i="5"/>
  <c r="AW40" i="5"/>
  <c r="AV40" i="5"/>
  <c r="AV56" i="5"/>
  <c r="AW56" i="5"/>
  <c r="AK60" i="5"/>
  <c r="AJ60" i="5"/>
  <c r="BC61" i="5"/>
  <c r="AJ65" i="5"/>
  <c r="AK65" i="5"/>
  <c r="AD73" i="5"/>
  <c r="AE73" i="5"/>
  <c r="AJ75" i="5"/>
  <c r="AK75" i="5"/>
  <c r="BC82" i="5"/>
  <c r="AV83" i="5"/>
  <c r="AW83" i="5"/>
  <c r="AQ131" i="5"/>
  <c r="AP131" i="5"/>
  <c r="R134" i="5"/>
  <c r="S134" i="5"/>
  <c r="AE17" i="5"/>
  <c r="AD17" i="5"/>
  <c r="AJ30" i="5"/>
  <c r="AK30" i="5"/>
  <c r="AE65" i="5"/>
  <c r="AD65" i="5"/>
  <c r="AJ109" i="5"/>
  <c r="AK109" i="5"/>
  <c r="BC136" i="5"/>
  <c r="BB136" i="5"/>
  <c r="BB116" i="5"/>
  <c r="BC116" i="5"/>
  <c r="BB99" i="5"/>
  <c r="BC99" i="5"/>
  <c r="BC44" i="5"/>
  <c r="BB44" i="5"/>
  <c r="D29" i="1"/>
  <c r="H29" i="1" s="1"/>
  <c r="I29" i="1" s="1"/>
  <c r="D60" i="1"/>
  <c r="B62" i="1"/>
  <c r="H34" i="4"/>
  <c r="I34" i="4" s="1"/>
  <c r="G57" i="4"/>
  <c r="D59" i="4"/>
  <c r="J29" i="12" s="1"/>
  <c r="G63" i="4"/>
  <c r="G95" i="4"/>
  <c r="C129" i="4"/>
  <c r="I61" i="12" s="1"/>
  <c r="G131" i="4"/>
  <c r="AW10" i="5"/>
  <c r="R11" i="5"/>
  <c r="AJ12" i="5"/>
  <c r="AK12" i="5"/>
  <c r="AQ13" i="5"/>
  <c r="AW14" i="5"/>
  <c r="AE24" i="5"/>
  <c r="AD24" i="5"/>
  <c r="AQ34" i="5"/>
  <c r="AP34" i="5"/>
  <c r="AJ41" i="5"/>
  <c r="AK41" i="5"/>
  <c r="AK43" i="5"/>
  <c r="AJ43" i="5"/>
  <c r="AP60" i="5"/>
  <c r="AQ60" i="5"/>
  <c r="R106" i="5"/>
  <c r="S106" i="5"/>
  <c r="AQ113" i="5"/>
  <c r="AP113" i="5"/>
  <c r="AV132" i="5"/>
  <c r="AW132" i="5"/>
  <c r="AK42" i="5"/>
  <c r="AJ42" i="5"/>
  <c r="AQ46" i="5"/>
  <c r="AP46" i="5"/>
  <c r="AV59" i="5"/>
  <c r="AW59" i="5"/>
  <c r="AD67" i="5"/>
  <c r="AE67" i="5"/>
  <c r="AE129" i="5"/>
  <c r="AD129" i="5"/>
  <c r="S137" i="5"/>
  <c r="R137" i="5"/>
  <c r="BC128" i="5"/>
  <c r="BB128" i="5"/>
  <c r="BB112" i="5"/>
  <c r="BC112" i="5"/>
  <c r="BC108" i="5"/>
  <c r="BB108" i="5"/>
  <c r="BC95" i="5"/>
  <c r="BB95" i="5"/>
  <c r="BB65" i="5"/>
  <c r="BC65" i="5"/>
  <c r="BC57" i="5"/>
  <c r="BB57" i="5"/>
  <c r="BC48" i="5"/>
  <c r="BB48" i="5"/>
  <c r="BB27" i="5"/>
  <c r="BC27" i="5"/>
  <c r="BB18" i="5"/>
  <c r="BC18" i="5"/>
  <c r="G28" i="1"/>
  <c r="G95" i="1"/>
  <c r="G96" i="1"/>
  <c r="Y26" i="5"/>
  <c r="X26" i="5"/>
  <c r="AW28" i="5"/>
  <c r="AV28" i="5"/>
  <c r="Y45" i="5"/>
  <c r="X45" i="5"/>
  <c r="R48" i="5"/>
  <c r="S48" i="5"/>
  <c r="AE49" i="5"/>
  <c r="AD49" i="5"/>
  <c r="Y57" i="5"/>
  <c r="X57" i="5"/>
  <c r="AE58" i="5"/>
  <c r="AD58" i="5"/>
  <c r="AQ59" i="5"/>
  <c r="AP59" i="5"/>
  <c r="AK63" i="5"/>
  <c r="AJ63" i="5"/>
  <c r="AK74" i="5"/>
  <c r="AJ74" i="5"/>
  <c r="Y78" i="5"/>
  <c r="X78" i="5"/>
  <c r="AQ79" i="5"/>
  <c r="AP79" i="5"/>
  <c r="AD91" i="5"/>
  <c r="AE91" i="5"/>
  <c r="AE108" i="5"/>
  <c r="AD108" i="5"/>
  <c r="AK116" i="5"/>
  <c r="AJ116" i="5"/>
  <c r="AD120" i="5"/>
  <c r="AE120" i="5"/>
  <c r="AV18" i="5"/>
  <c r="AJ26" i="5"/>
  <c r="AP27" i="5"/>
  <c r="AV29" i="5"/>
  <c r="AV30" i="5"/>
  <c r="AW31" i="5"/>
  <c r="AW32" i="5"/>
  <c r="AW42" i="5"/>
  <c r="AJ44" i="5"/>
  <c r="AP47" i="5"/>
  <c r="AQ49" i="5"/>
  <c r="R50" i="5"/>
  <c r="AD56" i="5"/>
  <c r="R58" i="5"/>
  <c r="R59" i="5"/>
  <c r="AD61" i="5"/>
  <c r="AD62" i="5"/>
  <c r="AK78" i="5"/>
  <c r="R79" i="5"/>
  <c r="S81" i="5"/>
  <c r="AP89" i="5"/>
  <c r="G90" i="5"/>
  <c r="G93" i="5"/>
  <c r="R96" i="5"/>
  <c r="Y96" i="5"/>
  <c r="I97" i="5"/>
  <c r="S97" i="5"/>
  <c r="AP99" i="5"/>
  <c r="AD107" i="5"/>
  <c r="S110" i="5"/>
  <c r="AV110" i="5"/>
  <c r="AK111" i="5"/>
  <c r="AJ112" i="5"/>
  <c r="R113" i="5"/>
  <c r="S114" i="5"/>
  <c r="Y115" i="5"/>
  <c r="AV116" i="5"/>
  <c r="X122" i="5"/>
  <c r="S128" i="5"/>
  <c r="H130" i="5"/>
  <c r="J130" i="5" s="1"/>
  <c r="G131" i="5"/>
  <c r="Y132" i="5"/>
  <c r="AQ134" i="5"/>
  <c r="H136" i="5"/>
  <c r="J136" i="5" s="1"/>
  <c r="H140" i="5"/>
  <c r="AK140" i="5"/>
  <c r="J28" i="5"/>
  <c r="K28" i="5" s="1"/>
  <c r="I131" i="5"/>
  <c r="I132" i="4"/>
  <c r="AK59" i="5"/>
  <c r="Y65" i="5"/>
  <c r="C101" i="5"/>
  <c r="X9" i="5"/>
  <c r="AV9" i="5"/>
  <c r="X10" i="5"/>
  <c r="AP11" i="5"/>
  <c r="X12" i="5"/>
  <c r="AV12" i="5"/>
  <c r="R13" i="5"/>
  <c r="Y17" i="5"/>
  <c r="X41" i="5"/>
  <c r="AV41" i="5"/>
  <c r="X42" i="5"/>
  <c r="BB42" i="5"/>
  <c r="R44" i="5"/>
  <c r="X44" i="5"/>
  <c r="AP45" i="5"/>
  <c r="BB46" i="5"/>
  <c r="AD47" i="5"/>
  <c r="AJ47" i="5"/>
  <c r="R49" i="5"/>
  <c r="X49" i="5"/>
  <c r="X73" i="5"/>
  <c r="AV73" i="5"/>
  <c r="X74" i="5"/>
  <c r="Y75" i="5"/>
  <c r="AP76" i="5"/>
  <c r="BB76" i="5"/>
  <c r="S77" i="5"/>
  <c r="AQ77" i="5"/>
  <c r="AV78" i="5"/>
  <c r="Y79" i="5"/>
  <c r="AW79" i="5"/>
  <c r="AD80" i="5"/>
  <c r="X81" i="5"/>
  <c r="AJ82" i="5"/>
  <c r="AJ108" i="5"/>
  <c r="X109" i="5"/>
  <c r="AD110" i="5"/>
  <c r="AJ110" i="5"/>
  <c r="BC110" i="5"/>
  <c r="X111" i="5"/>
  <c r="AD114" i="5"/>
  <c r="AJ115" i="5"/>
  <c r="AV115" i="5"/>
  <c r="X116" i="5"/>
  <c r="R120" i="5"/>
  <c r="AP120" i="5"/>
  <c r="AD121" i="5"/>
  <c r="AJ121" i="5"/>
  <c r="BC121" i="5"/>
  <c r="AV122" i="5"/>
  <c r="C139" i="1"/>
  <c r="BB50" i="5"/>
  <c r="J129" i="10"/>
  <c r="L129" i="10" s="1"/>
  <c r="E132" i="13" s="1"/>
  <c r="F132" i="13" s="1"/>
  <c r="S14" i="5"/>
  <c r="AQ14" i="5"/>
  <c r="Y15" i="5"/>
  <c r="AW15" i="5"/>
  <c r="S16" i="5"/>
  <c r="AQ16" i="5"/>
  <c r="AV43" i="5"/>
  <c r="X48" i="5"/>
  <c r="AJ73" i="5"/>
  <c r="AW75" i="5"/>
  <c r="AE77" i="5"/>
  <c r="AK79" i="5"/>
  <c r="AJ81" i="5"/>
  <c r="AQ81" i="5"/>
  <c r="AK83" i="5"/>
  <c r="X106" i="5"/>
  <c r="AQ106" i="5"/>
  <c r="BB106" i="5"/>
  <c r="Y107" i="5"/>
  <c r="AP111" i="5"/>
  <c r="S122" i="5"/>
  <c r="E118" i="5"/>
  <c r="J67" i="12"/>
  <c r="G135" i="4"/>
  <c r="G132" i="1"/>
  <c r="G133" i="1"/>
  <c r="G134" i="1"/>
  <c r="G138" i="1"/>
  <c r="B140" i="1"/>
  <c r="J128" i="10"/>
  <c r="D133" i="4"/>
  <c r="G137" i="4"/>
  <c r="AV128" i="5"/>
  <c r="AV129" i="5"/>
  <c r="AQ130" i="5"/>
  <c r="AD131" i="5"/>
  <c r="AJ131" i="5"/>
  <c r="AD132" i="5"/>
  <c r="AK132" i="5"/>
  <c r="G133" i="5"/>
  <c r="R133" i="5"/>
  <c r="AP133" i="5"/>
  <c r="AV133" i="5"/>
  <c r="X134" i="5"/>
  <c r="AE134" i="5"/>
  <c r="AQ136" i="5"/>
  <c r="AD137" i="5"/>
  <c r="AK138" i="5"/>
  <c r="AJ139" i="5"/>
  <c r="G141" i="5"/>
  <c r="B135" i="1"/>
  <c r="D136" i="1"/>
  <c r="G137" i="1"/>
  <c r="E130" i="10"/>
  <c r="F130" i="10" s="1"/>
  <c r="E133" i="10"/>
  <c r="F133" i="10" s="1"/>
  <c r="E135" i="10"/>
  <c r="F135" i="10" s="1"/>
  <c r="BC130" i="5"/>
  <c r="BC134" i="5"/>
  <c r="H139" i="5"/>
  <c r="E131" i="10"/>
  <c r="F131" i="10" s="1"/>
  <c r="C132" i="1"/>
  <c r="G141" i="1"/>
  <c r="E127" i="10"/>
  <c r="F127" i="10" s="1"/>
  <c r="E137" i="10"/>
  <c r="F137" i="10" s="1"/>
  <c r="G129" i="4"/>
  <c r="R135" i="5"/>
  <c r="AD135" i="5"/>
  <c r="AP135" i="5"/>
  <c r="BB138" i="5"/>
  <c r="G90" i="1"/>
  <c r="G91" i="1"/>
  <c r="G92" i="1"/>
  <c r="C99" i="1"/>
  <c r="AM102" i="10"/>
  <c r="G89" i="4"/>
  <c r="B91" i="4"/>
  <c r="H45" i="12" s="1"/>
  <c r="C96" i="4"/>
  <c r="I50" i="12" s="1"/>
  <c r="D100" i="4"/>
  <c r="H100" i="4" s="1"/>
  <c r="I100" i="4" s="1"/>
  <c r="AK89" i="5"/>
  <c r="AE90" i="5"/>
  <c r="X91" i="5"/>
  <c r="I92" i="5"/>
  <c r="X92" i="5"/>
  <c r="AP94" i="5"/>
  <c r="AP95" i="5"/>
  <c r="AJ97" i="5"/>
  <c r="I98" i="5"/>
  <c r="J99" i="5"/>
  <c r="K99" i="5" s="1"/>
  <c r="R99" i="5"/>
  <c r="AD99" i="5"/>
  <c r="G100" i="5"/>
  <c r="AW100" i="5"/>
  <c r="C95" i="1"/>
  <c r="D101" i="1"/>
  <c r="E90" i="10"/>
  <c r="F90" i="10" s="1"/>
  <c r="E92" i="10"/>
  <c r="F92" i="10" s="1"/>
  <c r="E94" i="10"/>
  <c r="F94" i="10" s="1"/>
  <c r="E96" i="10"/>
  <c r="F96" i="10" s="1"/>
  <c r="E98" i="10"/>
  <c r="F98" i="10" s="1"/>
  <c r="E100" i="10"/>
  <c r="F100" i="10" s="1"/>
  <c r="C92" i="4"/>
  <c r="I46" i="12" s="1"/>
  <c r="G89" i="5"/>
  <c r="X90" i="5"/>
  <c r="AV90" i="5"/>
  <c r="S91" i="5"/>
  <c r="AJ91" i="5"/>
  <c r="G92" i="5"/>
  <c r="S92" i="5"/>
  <c r="AK92" i="5"/>
  <c r="X93" i="5"/>
  <c r="AP93" i="5"/>
  <c r="BB93" i="5"/>
  <c r="G94" i="5"/>
  <c r="AK94" i="5"/>
  <c r="AD97" i="5"/>
  <c r="BC97" i="5"/>
  <c r="G98" i="5"/>
  <c r="R98" i="5"/>
  <c r="AV98" i="5"/>
  <c r="C90" i="1"/>
  <c r="G99" i="1"/>
  <c r="G100" i="1"/>
  <c r="C89" i="4"/>
  <c r="I43" i="12" s="1"/>
  <c r="AD96" i="5"/>
  <c r="AQ96" i="5"/>
  <c r="G97" i="5"/>
  <c r="J98" i="5"/>
  <c r="K98" i="5" s="1"/>
  <c r="AQ98" i="5"/>
  <c r="X69" i="1"/>
  <c r="AJ69" i="1"/>
  <c r="AV69" i="1"/>
  <c r="D59" i="1"/>
  <c r="H59" i="1" s="1"/>
  <c r="G61" i="1"/>
  <c r="G63" i="1"/>
  <c r="B66" i="1"/>
  <c r="I65" i="10"/>
  <c r="E65" i="10"/>
  <c r="F65" i="10" s="1"/>
  <c r="B57" i="4"/>
  <c r="H27" i="12" s="1"/>
  <c r="G67" i="4"/>
  <c r="S57" i="5"/>
  <c r="G58" i="5"/>
  <c r="AP58" i="5"/>
  <c r="AV58" i="5"/>
  <c r="G61" i="5"/>
  <c r="R62" i="5"/>
  <c r="AP62" i="5"/>
  <c r="J64" i="5"/>
  <c r="K64" i="5" s="1"/>
  <c r="R65" i="5"/>
  <c r="AW65" i="5"/>
  <c r="I67" i="5"/>
  <c r="S67" i="5"/>
  <c r="AQ67" i="5"/>
  <c r="BC67" i="5"/>
  <c r="G57" i="1"/>
  <c r="C68" i="1"/>
  <c r="L68" i="10"/>
  <c r="E68" i="13" s="1"/>
  <c r="E68" i="10"/>
  <c r="F68" i="10" s="1"/>
  <c r="D61" i="4"/>
  <c r="H61" i="4" s="1"/>
  <c r="J61" i="5"/>
  <c r="K61" i="5" s="1"/>
  <c r="AK62" i="5"/>
  <c r="AP65" i="5"/>
  <c r="G66" i="5"/>
  <c r="AJ66" i="5"/>
  <c r="G67" i="5"/>
  <c r="AJ67" i="5"/>
  <c r="AP69" i="10"/>
  <c r="D58" i="4"/>
  <c r="J28" i="12" s="1"/>
  <c r="G59" i="4"/>
  <c r="J19" i="12"/>
  <c r="G33" i="4"/>
  <c r="J25" i="5"/>
  <c r="L25" i="5" s="1"/>
  <c r="L26" i="1" s="1"/>
  <c r="I25" i="5"/>
  <c r="C25" i="1"/>
  <c r="C26" i="1"/>
  <c r="D30" i="1"/>
  <c r="H30" i="1" s="1"/>
  <c r="G31" i="1"/>
  <c r="G32" i="1"/>
  <c r="AA36" i="10"/>
  <c r="AY36" i="10"/>
  <c r="I27" i="10"/>
  <c r="D25" i="4"/>
  <c r="H25" i="4" s="1"/>
  <c r="G28" i="4"/>
  <c r="D29" i="4"/>
  <c r="H29" i="4" s="1"/>
  <c r="G34" i="4"/>
  <c r="AP28" i="5"/>
  <c r="AP29" i="5"/>
  <c r="Y33" i="5"/>
  <c r="AW33" i="5"/>
  <c r="AJ34" i="5"/>
  <c r="B27" i="1"/>
  <c r="B28" i="1"/>
  <c r="C33" i="1"/>
  <c r="G25" i="5"/>
  <c r="AD25" i="5"/>
  <c r="AV26" i="5"/>
  <c r="AV27" i="5"/>
  <c r="X28" i="5"/>
  <c r="X29" i="5"/>
  <c r="X30" i="5"/>
  <c r="X31" i="5"/>
  <c r="AJ31" i="5"/>
  <c r="AJ32" i="5"/>
  <c r="BC32" i="5"/>
  <c r="H33" i="5"/>
  <c r="R34" i="5"/>
  <c r="D34" i="1"/>
  <c r="G35" i="1"/>
  <c r="E26" i="10"/>
  <c r="F26" i="10" s="1"/>
  <c r="I28" i="10"/>
  <c r="E33" i="10"/>
  <c r="F33" i="10" s="1"/>
  <c r="BB24" i="5"/>
  <c r="I26" i="10"/>
  <c r="J126" i="10"/>
  <c r="K126" i="10" s="1"/>
  <c r="J131" i="10"/>
  <c r="L131" i="10" s="1"/>
  <c r="E134" i="13" s="1"/>
  <c r="F134" i="13" s="1"/>
  <c r="J132" i="10"/>
  <c r="L132" i="10" s="1"/>
  <c r="E135" i="13" s="1"/>
  <c r="F135" i="13" s="1"/>
  <c r="I25" i="10"/>
  <c r="J30" i="10"/>
  <c r="L30" i="10" s="1"/>
  <c r="E30" i="13" s="1"/>
  <c r="J31" i="10"/>
  <c r="L31" i="10" s="1"/>
  <c r="E31" i="13" s="1"/>
  <c r="L60" i="10"/>
  <c r="E60" i="13" s="1"/>
  <c r="I61" i="10"/>
  <c r="I136" i="10"/>
  <c r="I133" i="10"/>
  <c r="O36" i="10"/>
  <c r="J133" i="10"/>
  <c r="L133" i="10" s="1"/>
  <c r="E136" i="13" s="1"/>
  <c r="F136" i="13" s="1"/>
  <c r="X36" i="10"/>
  <c r="AV36" i="10"/>
  <c r="AJ36" i="10"/>
  <c r="U102" i="10"/>
  <c r="AG102" i="10"/>
  <c r="AS102" i="10"/>
  <c r="H36" i="10"/>
  <c r="O142" i="1"/>
  <c r="AA142" i="1"/>
  <c r="AM142" i="1"/>
  <c r="AY142" i="1"/>
  <c r="C136" i="1"/>
  <c r="R20" i="10"/>
  <c r="J32" i="10"/>
  <c r="L32" i="10" s="1"/>
  <c r="E32" i="13" s="1"/>
  <c r="AG69" i="10"/>
  <c r="L64" i="10"/>
  <c r="E64" i="13" s="1"/>
  <c r="L65" i="10"/>
  <c r="E65" i="13" s="1"/>
  <c r="J127" i="10"/>
  <c r="L127" i="10" s="1"/>
  <c r="E130" i="13" s="1"/>
  <c r="J130" i="10"/>
  <c r="L130" i="10" s="1"/>
  <c r="E133" i="13" s="1"/>
  <c r="F133" i="13" s="1"/>
  <c r="J136" i="10"/>
  <c r="AM36" i="10"/>
  <c r="J34" i="10"/>
  <c r="L34" i="10" s="1"/>
  <c r="E34" i="13" s="1"/>
  <c r="J35" i="10"/>
  <c r="X69" i="10"/>
  <c r="AJ69" i="10"/>
  <c r="AV69" i="10"/>
  <c r="U69" i="10"/>
  <c r="AS69" i="10"/>
  <c r="L61" i="10"/>
  <c r="E61" i="13" s="1"/>
  <c r="J137" i="10"/>
  <c r="L137" i="10" s="1"/>
  <c r="E140" i="13" s="1"/>
  <c r="F140" i="13" s="1"/>
  <c r="C15" i="10"/>
  <c r="C50" i="10"/>
  <c r="U50" i="10" s="1"/>
  <c r="B76" i="10"/>
  <c r="B84" i="10"/>
  <c r="H108" i="10"/>
  <c r="B110" i="10"/>
  <c r="B120" i="10"/>
  <c r="J14" i="4"/>
  <c r="L14" i="4" s="1"/>
  <c r="D78" i="4"/>
  <c r="F48" i="12" s="1"/>
  <c r="B106" i="4"/>
  <c r="D60" i="12" s="1"/>
  <c r="D110" i="4"/>
  <c r="G110" i="4" s="1"/>
  <c r="AN9" i="5"/>
  <c r="AA11" i="5"/>
  <c r="AB12" i="5"/>
  <c r="P14" i="5"/>
  <c r="AB14" i="5"/>
  <c r="AM15" i="5"/>
  <c r="O30" i="5"/>
  <c r="P40" i="5"/>
  <c r="AN43" i="5"/>
  <c r="P44" i="5"/>
  <c r="AA44" i="5"/>
  <c r="AN44" i="5"/>
  <c r="AN63" i="5"/>
  <c r="G73" i="5"/>
  <c r="U79" i="5"/>
  <c r="AG79" i="5"/>
  <c r="AS79" i="5"/>
  <c r="O81" i="5"/>
  <c r="AB89" i="5"/>
  <c r="AT89" i="5"/>
  <c r="AG106" i="5"/>
  <c r="AM106" i="5"/>
  <c r="O109" i="5"/>
  <c r="G110" i="5"/>
  <c r="O115" i="5"/>
  <c r="O116" i="5"/>
  <c r="AZ116" i="5"/>
  <c r="U120" i="5"/>
  <c r="AG120" i="5"/>
  <c r="AM120" i="5"/>
  <c r="AZ133" i="5"/>
  <c r="V140" i="5"/>
  <c r="B12" i="10"/>
  <c r="D74" i="10"/>
  <c r="H74" i="10" s="1"/>
  <c r="B83" i="10"/>
  <c r="B108" i="10"/>
  <c r="B109" i="10"/>
  <c r="D111" i="10"/>
  <c r="H111" i="10" s="1"/>
  <c r="I111" i="10" s="1"/>
  <c r="D13" i="4"/>
  <c r="H13" i="4" s="1"/>
  <c r="J76" i="5"/>
  <c r="K76" i="5" s="1"/>
  <c r="I15" i="5"/>
  <c r="D18" i="10"/>
  <c r="H18" i="10" s="1"/>
  <c r="D17" i="4"/>
  <c r="F18" i="12" s="1"/>
  <c r="D73" i="4"/>
  <c r="G73" i="4" s="1"/>
  <c r="AB16" i="5"/>
  <c r="V25" i="5"/>
  <c r="AG27" i="5"/>
  <c r="AB34" i="5"/>
  <c r="AM34" i="5"/>
  <c r="AN41" i="5"/>
  <c r="AS42" i="5"/>
  <c r="P43" i="5"/>
  <c r="AA46" i="5"/>
  <c r="AA73" i="5"/>
  <c r="AZ73" i="5"/>
  <c r="H75" i="5"/>
  <c r="J75" i="5" s="1"/>
  <c r="U75" i="5"/>
  <c r="G81" i="5"/>
  <c r="AZ107" i="5"/>
  <c r="AS108" i="5"/>
  <c r="H109" i="5"/>
  <c r="J109" i="5" s="1"/>
  <c r="J110" i="5"/>
  <c r="L110" i="5" s="1"/>
  <c r="AG111" i="5"/>
  <c r="AB113" i="5"/>
  <c r="AG114" i="5"/>
  <c r="H115" i="5"/>
  <c r="G116" i="5"/>
  <c r="AG130" i="5"/>
  <c r="J117" i="1"/>
  <c r="L117" i="1" s="1"/>
  <c r="E117" i="13" s="1"/>
  <c r="F117" i="13" s="1"/>
  <c r="I13" i="5"/>
  <c r="J13" i="5"/>
  <c r="L13" i="5" s="1"/>
  <c r="AY9" i="5"/>
  <c r="AZ9" i="5"/>
  <c r="AM12" i="5"/>
  <c r="AN12" i="5"/>
  <c r="J15" i="5"/>
  <c r="K15" i="5" s="1"/>
  <c r="V17" i="5"/>
  <c r="U17" i="5"/>
  <c r="P25" i="5"/>
  <c r="O25" i="5"/>
  <c r="AB47" i="5"/>
  <c r="AA47" i="5"/>
  <c r="O74" i="5"/>
  <c r="P74" i="5"/>
  <c r="O78" i="5"/>
  <c r="P78" i="5"/>
  <c r="O89" i="5"/>
  <c r="P89" i="5"/>
  <c r="O90" i="5"/>
  <c r="P90" i="5"/>
  <c r="AA93" i="5"/>
  <c r="AB93" i="5"/>
  <c r="V109" i="5"/>
  <c r="U109" i="5"/>
  <c r="AM113" i="5"/>
  <c r="AN113" i="5"/>
  <c r="V134" i="5"/>
  <c r="U134" i="5"/>
  <c r="AY115" i="5"/>
  <c r="AZ115" i="5"/>
  <c r="AY111" i="5"/>
  <c r="AZ111" i="5"/>
  <c r="AZ43" i="5"/>
  <c r="AY43" i="5"/>
  <c r="D49" i="10"/>
  <c r="H48" i="5"/>
  <c r="D44" i="4"/>
  <c r="G44" i="5"/>
  <c r="D14" i="10"/>
  <c r="H14" i="10" s="1"/>
  <c r="C74" i="10"/>
  <c r="C82" i="10"/>
  <c r="BB121" i="10"/>
  <c r="D118" i="10"/>
  <c r="H118" i="10" s="1"/>
  <c r="H10" i="4"/>
  <c r="J10" i="4" s="1"/>
  <c r="G11" i="4"/>
  <c r="B14" i="4"/>
  <c r="D15" i="12" s="1"/>
  <c r="B42" i="4"/>
  <c r="D28" i="12" s="1"/>
  <c r="C47" i="4"/>
  <c r="E33" i="12" s="1"/>
  <c r="G48" i="4"/>
  <c r="C73" i="4"/>
  <c r="E43" i="12" s="1"/>
  <c r="B112" i="4"/>
  <c r="D66" i="12" s="1"/>
  <c r="O11" i="5"/>
  <c r="AY11" i="5"/>
  <c r="V13" i="5"/>
  <c r="U30" i="5"/>
  <c r="AA30" i="5"/>
  <c r="AB30" i="5"/>
  <c r="AM40" i="5"/>
  <c r="AB41" i="5"/>
  <c r="P50" i="5"/>
  <c r="AB59" i="5"/>
  <c r="AA59" i="5"/>
  <c r="AH62" i="5"/>
  <c r="AG62" i="5"/>
  <c r="AZ66" i="5"/>
  <c r="AM74" i="5"/>
  <c r="AN74" i="5"/>
  <c r="AM78" i="5"/>
  <c r="AN78" i="5"/>
  <c r="V82" i="5"/>
  <c r="U82" i="5"/>
  <c r="U83" i="5"/>
  <c r="V83" i="5"/>
  <c r="AG89" i="5"/>
  <c r="AG90" i="5"/>
  <c r="AM98" i="5"/>
  <c r="AN98" i="5"/>
  <c r="AH107" i="5"/>
  <c r="AG108" i="5"/>
  <c r="AH108" i="5"/>
  <c r="AN110" i="5"/>
  <c r="AN112" i="5"/>
  <c r="K119" i="5"/>
  <c r="AN122" i="5"/>
  <c r="O134" i="5"/>
  <c r="P134" i="5"/>
  <c r="AT134" i="5"/>
  <c r="AS134" i="5"/>
  <c r="AN138" i="5"/>
  <c r="I80" i="10"/>
  <c r="O49" i="5"/>
  <c r="P49" i="5"/>
  <c r="C16" i="10"/>
  <c r="B12" i="4"/>
  <c r="D13" i="12" s="1"/>
  <c r="B40" i="4"/>
  <c r="D26" i="12" s="1"/>
  <c r="B48" i="4"/>
  <c r="D34" i="12" s="1"/>
  <c r="H48" i="4"/>
  <c r="D120" i="4"/>
  <c r="F74" i="12" s="1"/>
  <c r="G13" i="5"/>
  <c r="AS13" i="5"/>
  <c r="AT13" i="5"/>
  <c r="AY17" i="5"/>
  <c r="AA40" i="5"/>
  <c r="AB40" i="5"/>
  <c r="P46" i="5"/>
  <c r="O46" i="5"/>
  <c r="AY47" i="5"/>
  <c r="G48" i="5"/>
  <c r="AM49" i="5"/>
  <c r="AN49" i="5"/>
  <c r="AN59" i="5"/>
  <c r="AM59" i="5"/>
  <c r="AN60" i="5"/>
  <c r="AM60" i="5"/>
  <c r="AZ64" i="5"/>
  <c r="AS65" i="5"/>
  <c r="AT65" i="5"/>
  <c r="AM73" i="5"/>
  <c r="AN73" i="5"/>
  <c r="AS76" i="5"/>
  <c r="AT76" i="5"/>
  <c r="AB81" i="5"/>
  <c r="AA81" i="5"/>
  <c r="H82" i="5"/>
  <c r="J82" i="5" s="1"/>
  <c r="G82" i="5"/>
  <c r="AT82" i="5"/>
  <c r="AS82" i="5"/>
  <c r="AB92" i="5"/>
  <c r="AA92" i="5"/>
  <c r="AS94" i="5"/>
  <c r="AT94" i="5"/>
  <c r="AB106" i="5"/>
  <c r="AA106" i="5"/>
  <c r="V108" i="5"/>
  <c r="U108" i="5"/>
  <c r="V111" i="5"/>
  <c r="U111" i="5"/>
  <c r="G112" i="5"/>
  <c r="H112" i="5"/>
  <c r="J112" i="5" s="1"/>
  <c r="D112" i="4"/>
  <c r="H112" i="4" s="1"/>
  <c r="AM116" i="5"/>
  <c r="AN116" i="5"/>
  <c r="AB121" i="5"/>
  <c r="AA121" i="5"/>
  <c r="G122" i="5"/>
  <c r="D122" i="4"/>
  <c r="F76" i="12" s="1"/>
  <c r="AY128" i="5"/>
  <c r="AZ128" i="5"/>
  <c r="AT130" i="5"/>
  <c r="AS130" i="5"/>
  <c r="AY109" i="5"/>
  <c r="AZ109" i="5"/>
  <c r="AZ92" i="5"/>
  <c r="AY92" i="5"/>
  <c r="AY58" i="5"/>
  <c r="AZ58" i="5"/>
  <c r="AZ49" i="5"/>
  <c r="AY49" i="5"/>
  <c r="AZ32" i="5"/>
  <c r="AY32" i="5"/>
  <c r="D16" i="10"/>
  <c r="G15" i="5"/>
  <c r="D12" i="10"/>
  <c r="G11" i="5"/>
  <c r="D51" i="10"/>
  <c r="G50" i="5"/>
  <c r="D47" i="10"/>
  <c r="H46" i="5"/>
  <c r="D43" i="10"/>
  <c r="H42" i="5"/>
  <c r="J42" i="5" s="1"/>
  <c r="J116" i="1"/>
  <c r="L116" i="1" s="1"/>
  <c r="E116" i="13" s="1"/>
  <c r="F116" i="13" s="1"/>
  <c r="D45" i="10"/>
  <c r="J121" i="1"/>
  <c r="K121" i="1" s="1"/>
  <c r="I122" i="1"/>
  <c r="C12" i="10"/>
  <c r="G42" i="10"/>
  <c r="H82" i="10"/>
  <c r="D113" i="10"/>
  <c r="D120" i="10"/>
  <c r="G120" i="10" s="1"/>
  <c r="C15" i="4"/>
  <c r="E16" i="12" s="1"/>
  <c r="D42" i="4"/>
  <c r="F28" i="12" s="1"/>
  <c r="C50" i="4"/>
  <c r="E36" i="12" s="1"/>
  <c r="AB9" i="5"/>
  <c r="AM10" i="5"/>
  <c r="AN10" i="5"/>
  <c r="H11" i="5"/>
  <c r="J11" i="5" s="1"/>
  <c r="L11" i="5" s="1"/>
  <c r="AS15" i="5"/>
  <c r="AT15" i="5"/>
  <c r="J17" i="5"/>
  <c r="K17" i="5" s="1"/>
  <c r="AT17" i="5"/>
  <c r="AS17" i="5"/>
  <c r="U27" i="5"/>
  <c r="AS28" i="5"/>
  <c r="AZ28" i="5"/>
  <c r="V29" i="5"/>
  <c r="U29" i="5"/>
  <c r="AN31" i="5"/>
  <c r="O34" i="5"/>
  <c r="P34" i="5"/>
  <c r="AH41" i="5"/>
  <c r="AG41" i="5"/>
  <c r="AN46" i="5"/>
  <c r="AM46" i="5"/>
  <c r="AM47" i="5"/>
  <c r="AN47" i="5"/>
  <c r="J49" i="5"/>
  <c r="L49" i="5" s="1"/>
  <c r="I49" i="5"/>
  <c r="AB49" i="5"/>
  <c r="AA49" i="5"/>
  <c r="H50" i="5"/>
  <c r="I50" i="5" s="1"/>
  <c r="AA57" i="5"/>
  <c r="AB57" i="5"/>
  <c r="AA60" i="5"/>
  <c r="AB60" i="5"/>
  <c r="P67" i="5"/>
  <c r="O67" i="5"/>
  <c r="AT75" i="5"/>
  <c r="AZ77" i="5"/>
  <c r="H78" i="5"/>
  <c r="J78" i="5" s="1"/>
  <c r="G78" i="5"/>
  <c r="AN80" i="5"/>
  <c r="AM80" i="5"/>
  <c r="AY81" i="5"/>
  <c r="AH83" i="5"/>
  <c r="AY83" i="5"/>
  <c r="AS95" i="5"/>
  <c r="AT95" i="5"/>
  <c r="P107" i="5"/>
  <c r="O107" i="5"/>
  <c r="AN107" i="5"/>
  <c r="AM107" i="5"/>
  <c r="G111" i="5"/>
  <c r="H111" i="5"/>
  <c r="J111" i="5" s="1"/>
  <c r="P112" i="5"/>
  <c r="O112" i="5"/>
  <c r="O113" i="5"/>
  <c r="P113" i="5"/>
  <c r="AZ113" i="5"/>
  <c r="V115" i="5"/>
  <c r="U115" i="5"/>
  <c r="V116" i="5"/>
  <c r="U116" i="5"/>
  <c r="AZ121" i="5"/>
  <c r="AY121" i="5"/>
  <c r="AA128" i="5"/>
  <c r="AB128" i="5"/>
  <c r="AN130" i="5"/>
  <c r="AM130" i="5"/>
  <c r="AB132" i="5"/>
  <c r="AA132" i="5"/>
  <c r="P138" i="5"/>
  <c r="AB138" i="5"/>
  <c r="AA138" i="5"/>
  <c r="J45" i="5"/>
  <c r="K45" i="5" s="1"/>
  <c r="I76" i="5"/>
  <c r="E117" i="5"/>
  <c r="B50" i="4"/>
  <c r="D36" i="12" s="1"/>
  <c r="B51" i="10"/>
  <c r="AS59" i="5"/>
  <c r="AT59" i="5"/>
  <c r="B80" i="4"/>
  <c r="D50" i="12" s="1"/>
  <c r="B81" i="10"/>
  <c r="H113" i="5"/>
  <c r="I113" i="5" s="1"/>
  <c r="G113" i="5"/>
  <c r="D113" i="4"/>
  <c r="H113" i="4" s="1"/>
  <c r="D114" i="10"/>
  <c r="V130" i="5"/>
  <c r="U130" i="5"/>
  <c r="AZ114" i="5"/>
  <c r="AY114" i="5"/>
  <c r="AY106" i="5"/>
  <c r="AZ106" i="5"/>
  <c r="AZ97" i="5"/>
  <c r="AY97" i="5"/>
  <c r="AZ76" i="5"/>
  <c r="AY76" i="5"/>
  <c r="AY67" i="5"/>
  <c r="AZ67" i="5"/>
  <c r="AZ50" i="5"/>
  <c r="AY50" i="5"/>
  <c r="AY25" i="5"/>
  <c r="AZ25" i="5"/>
  <c r="AZ16" i="5"/>
  <c r="AY16" i="5"/>
  <c r="H16" i="5"/>
  <c r="G16" i="5"/>
  <c r="D16" i="4"/>
  <c r="H16" i="4" s="1"/>
  <c r="H47" i="5"/>
  <c r="J47" i="5" s="1"/>
  <c r="K47" i="5" s="1"/>
  <c r="G47" i="5"/>
  <c r="D47" i="4"/>
  <c r="H47" i="4" s="1"/>
  <c r="D43" i="4"/>
  <c r="G43" i="5"/>
  <c r="D44" i="10"/>
  <c r="H44" i="10" s="1"/>
  <c r="AG95" i="5"/>
  <c r="AH95" i="5"/>
  <c r="J117" i="5"/>
  <c r="I117" i="5"/>
  <c r="I118" i="5"/>
  <c r="G10" i="10"/>
  <c r="X52" i="10"/>
  <c r="AJ52" i="10"/>
  <c r="AV52" i="10"/>
  <c r="O85" i="10"/>
  <c r="AA85" i="10"/>
  <c r="AM85" i="10"/>
  <c r="AY85" i="10"/>
  <c r="AS11" i="5"/>
  <c r="AT11" i="5"/>
  <c r="AB13" i="5"/>
  <c r="AA13" i="5"/>
  <c r="AN18" i="5"/>
  <c r="AM18" i="5"/>
  <c r="B45" i="4"/>
  <c r="D31" i="12" s="1"/>
  <c r="B46" i="10"/>
  <c r="AN45" i="5"/>
  <c r="AM45" i="5"/>
  <c r="U56" i="5"/>
  <c r="V56" i="5"/>
  <c r="G74" i="5"/>
  <c r="D74" i="4"/>
  <c r="H74" i="4" s="1"/>
  <c r="D75" i="10"/>
  <c r="H74" i="5"/>
  <c r="J74" i="5" s="1"/>
  <c r="H106" i="5"/>
  <c r="I106" i="5" s="1"/>
  <c r="G106" i="5"/>
  <c r="D107" i="10"/>
  <c r="D106" i="4"/>
  <c r="H106" i="4" s="1"/>
  <c r="AH17" i="5"/>
  <c r="AG17" i="5"/>
  <c r="AT107" i="5"/>
  <c r="AS107" i="5"/>
  <c r="AH109" i="5"/>
  <c r="AG109" i="5"/>
  <c r="AB110" i="5"/>
  <c r="AA110" i="5"/>
  <c r="V114" i="5"/>
  <c r="U114" i="5"/>
  <c r="AH115" i="5"/>
  <c r="AG115" i="5"/>
  <c r="AY80" i="5"/>
  <c r="AZ80" i="5"/>
  <c r="AZ46" i="5"/>
  <c r="AY46" i="5"/>
  <c r="H15" i="10"/>
  <c r="G15" i="10"/>
  <c r="AD52" i="10"/>
  <c r="AP52" i="10"/>
  <c r="BB52" i="10"/>
  <c r="AA20" i="10"/>
  <c r="J11" i="10"/>
  <c r="L11" i="10" s="1"/>
  <c r="R52" i="10"/>
  <c r="C16" i="4"/>
  <c r="E17" i="12" s="1"/>
  <c r="AT10" i="5"/>
  <c r="AS10" i="5"/>
  <c r="AG11" i="5"/>
  <c r="AH11" i="5"/>
  <c r="AZ12" i="5"/>
  <c r="C13" i="4"/>
  <c r="E14" i="12" s="1"/>
  <c r="C14" i="10"/>
  <c r="P17" i="5"/>
  <c r="O17" i="5"/>
  <c r="AN17" i="5"/>
  <c r="AM17" i="5"/>
  <c r="AT27" i="5"/>
  <c r="AS27" i="5"/>
  <c r="H43" i="5"/>
  <c r="V10" i="5"/>
  <c r="U10" i="5"/>
  <c r="AN13" i="5"/>
  <c r="AM13" i="5"/>
  <c r="G40" i="5"/>
  <c r="D40" i="4"/>
  <c r="H40" i="4" s="1"/>
  <c r="J40" i="4" s="1"/>
  <c r="L40" i="4" s="1"/>
  <c r="H40" i="5"/>
  <c r="J40" i="5" s="1"/>
  <c r="D41" i="10"/>
  <c r="H41" i="10" s="1"/>
  <c r="AH74" i="5"/>
  <c r="AG74" i="5"/>
  <c r="C112" i="4"/>
  <c r="E66" i="12" s="1"/>
  <c r="C113" i="10"/>
  <c r="AT135" i="5"/>
  <c r="AS135" i="5"/>
  <c r="AZ110" i="5"/>
  <c r="AY110" i="5"/>
  <c r="AY89" i="5"/>
  <c r="AZ89" i="5"/>
  <c r="AZ42" i="5"/>
  <c r="AY42" i="5"/>
  <c r="D12" i="4"/>
  <c r="D13" i="10"/>
  <c r="G13" i="10" s="1"/>
  <c r="H12" i="5"/>
  <c r="J12" i="5" s="1"/>
  <c r="G12" i="5"/>
  <c r="D17" i="10"/>
  <c r="B19" i="10"/>
  <c r="D48" i="10"/>
  <c r="AJ85" i="10"/>
  <c r="AG85" i="10"/>
  <c r="F62" i="12"/>
  <c r="G108" i="4"/>
  <c r="C19" i="5"/>
  <c r="C9" i="4"/>
  <c r="E10" i="12" s="1"/>
  <c r="AH10" i="5"/>
  <c r="AG10" i="5"/>
  <c r="U11" i="5"/>
  <c r="V11" i="5"/>
  <c r="AB18" i="5"/>
  <c r="AA18" i="5"/>
  <c r="AH29" i="5"/>
  <c r="AG29" i="5"/>
  <c r="AM32" i="5"/>
  <c r="AN32" i="5"/>
  <c r="J44" i="5"/>
  <c r="L44" i="5" s="1"/>
  <c r="I44" i="5"/>
  <c r="AB45" i="5"/>
  <c r="AA45" i="5"/>
  <c r="AZ59" i="5"/>
  <c r="U65" i="5"/>
  <c r="V65" i="5"/>
  <c r="AG91" i="5"/>
  <c r="X20" i="10"/>
  <c r="AD20" i="10"/>
  <c r="AJ20" i="10"/>
  <c r="AP20" i="10"/>
  <c r="AV20" i="10"/>
  <c r="BB20" i="10"/>
  <c r="O20" i="10"/>
  <c r="AM20" i="10"/>
  <c r="U85" i="10"/>
  <c r="AS85" i="10"/>
  <c r="O18" i="5"/>
  <c r="V60" i="5"/>
  <c r="U60" i="5"/>
  <c r="V62" i="5"/>
  <c r="U62" i="5"/>
  <c r="V74" i="5"/>
  <c r="U74" i="5"/>
  <c r="AH75" i="5"/>
  <c r="AG75" i="5"/>
  <c r="AS80" i="5"/>
  <c r="AT80" i="5"/>
  <c r="V94" i="5"/>
  <c r="U94" i="5"/>
  <c r="P99" i="5"/>
  <c r="O99" i="5"/>
  <c r="AH112" i="5"/>
  <c r="AG112" i="5"/>
  <c r="AT120" i="5"/>
  <c r="AS120" i="5"/>
  <c r="AB122" i="5"/>
  <c r="AA122" i="5"/>
  <c r="AM135" i="5"/>
  <c r="AN135" i="5"/>
  <c r="X85" i="10"/>
  <c r="AV85" i="10"/>
  <c r="P58" i="5"/>
  <c r="O58" i="5"/>
  <c r="O63" i="5"/>
  <c r="P63" i="5"/>
  <c r="AG76" i="5"/>
  <c r="AH76" i="5"/>
  <c r="AG80" i="5"/>
  <c r="AH80" i="5"/>
  <c r="AT83" i="5"/>
  <c r="AS83" i="5"/>
  <c r="V93" i="5"/>
  <c r="U93" i="5"/>
  <c r="V107" i="5"/>
  <c r="U107" i="5"/>
  <c r="G108" i="5"/>
  <c r="H108" i="5"/>
  <c r="I108" i="5" s="1"/>
  <c r="AB109" i="5"/>
  <c r="AA109" i="5"/>
  <c r="P110" i="5"/>
  <c r="O110" i="5"/>
  <c r="AT111" i="5"/>
  <c r="AS111" i="5"/>
  <c r="AB114" i="5"/>
  <c r="AA114" i="5"/>
  <c r="AB115" i="5"/>
  <c r="AA115" i="5"/>
  <c r="H121" i="5"/>
  <c r="G121" i="5"/>
  <c r="AZ122" i="5"/>
  <c r="AY122" i="5"/>
  <c r="V132" i="5"/>
  <c r="U132" i="5"/>
  <c r="P133" i="5"/>
  <c r="O133" i="5"/>
  <c r="AT136" i="5"/>
  <c r="AS136" i="5"/>
  <c r="AY20" i="10"/>
  <c r="O52" i="10"/>
  <c r="AA52" i="10"/>
  <c r="AG52" i="10"/>
  <c r="AM52" i="10"/>
  <c r="AS52" i="10"/>
  <c r="AY52" i="10"/>
  <c r="AP121" i="10"/>
  <c r="G9" i="4"/>
  <c r="G10" i="4"/>
  <c r="I14" i="4"/>
  <c r="I41" i="4"/>
  <c r="G82" i="4"/>
  <c r="J117" i="4"/>
  <c r="K117" i="4" s="1"/>
  <c r="U9" i="5"/>
  <c r="AG9" i="5"/>
  <c r="AS9" i="5"/>
  <c r="U12" i="5"/>
  <c r="AG12" i="5"/>
  <c r="AS12" i="5"/>
  <c r="AG14" i="5"/>
  <c r="AG16" i="5"/>
  <c r="AA25" i="5"/>
  <c r="AG40" i="5"/>
  <c r="AS41" i="5"/>
  <c r="AB43" i="5"/>
  <c r="AB48" i="5"/>
  <c r="AN50" i="5"/>
  <c r="U59" i="5"/>
  <c r="V59" i="5"/>
  <c r="U64" i="5"/>
  <c r="V64" i="5"/>
  <c r="AT74" i="5"/>
  <c r="AS74" i="5"/>
  <c r="H77" i="5"/>
  <c r="J77" i="5" s="1"/>
  <c r="L77" i="5" s="1"/>
  <c r="G77" i="5"/>
  <c r="P80" i="5"/>
  <c r="O80" i="5"/>
  <c r="AB112" i="5"/>
  <c r="AA112" i="5"/>
  <c r="AZ120" i="5"/>
  <c r="AY120" i="5"/>
  <c r="AH122" i="5"/>
  <c r="AG122" i="5"/>
  <c r="P132" i="5"/>
  <c r="O132" i="5"/>
  <c r="AZ132" i="5"/>
  <c r="AY132" i="5"/>
  <c r="C84" i="5"/>
  <c r="E119" i="5"/>
  <c r="G76" i="5"/>
  <c r="U78" i="5"/>
  <c r="AG78" i="5"/>
  <c r="AS78" i="5"/>
  <c r="G80" i="5"/>
  <c r="P82" i="5"/>
  <c r="AB82" i="5"/>
  <c r="AN82" i="5"/>
  <c r="H83" i="5"/>
  <c r="J83" i="5" s="1"/>
  <c r="U89" i="5"/>
  <c r="AB90" i="5"/>
  <c r="O91" i="5"/>
  <c r="AM95" i="5"/>
  <c r="P108" i="5"/>
  <c r="AN108" i="5"/>
  <c r="V121" i="5"/>
  <c r="AT121" i="5"/>
  <c r="AY130" i="5"/>
  <c r="P131" i="5"/>
  <c r="AG132" i="5"/>
  <c r="AT133" i="5"/>
  <c r="AA140" i="5"/>
  <c r="AY140" i="5"/>
  <c r="U36" i="1"/>
  <c r="AP69" i="1"/>
  <c r="R102" i="1"/>
  <c r="AP102" i="1"/>
  <c r="V28" i="5"/>
  <c r="U28" i="5"/>
  <c r="V31" i="5"/>
  <c r="U31" i="5"/>
  <c r="V66" i="5"/>
  <c r="U66" i="5"/>
  <c r="AN93" i="5"/>
  <c r="AM93" i="5"/>
  <c r="AA94" i="5"/>
  <c r="AB94" i="5"/>
  <c r="AB100" i="5"/>
  <c r="AA100" i="5"/>
  <c r="AG133" i="5"/>
  <c r="AH133" i="5"/>
  <c r="AZ98" i="5"/>
  <c r="AY98" i="5"/>
  <c r="AY90" i="5"/>
  <c r="AZ90" i="5"/>
  <c r="AZ30" i="5"/>
  <c r="AY30" i="5"/>
  <c r="AH96" i="5"/>
  <c r="AG96" i="5"/>
  <c r="O36" i="1"/>
  <c r="AM36" i="1"/>
  <c r="AY36" i="1"/>
  <c r="U142" i="1"/>
  <c r="AS142" i="1"/>
  <c r="U24" i="5"/>
  <c r="AS25" i="5"/>
  <c r="U26" i="5"/>
  <c r="AG26" i="5"/>
  <c r="AM61" i="5"/>
  <c r="AH92" i="5"/>
  <c r="AM100" i="5"/>
  <c r="O69" i="1"/>
  <c r="U69" i="1"/>
  <c r="AA69" i="1"/>
  <c r="AG69" i="1"/>
  <c r="AM69" i="1"/>
  <c r="AS69" i="1"/>
  <c r="AY69" i="1"/>
  <c r="O102" i="1"/>
  <c r="U102" i="1"/>
  <c r="AA102" i="1"/>
  <c r="AG102" i="1"/>
  <c r="AM102" i="1"/>
  <c r="AS102" i="1"/>
  <c r="AY102" i="1"/>
  <c r="I123" i="1"/>
  <c r="AG24" i="5"/>
  <c r="AM24" i="5"/>
  <c r="AH25" i="5"/>
  <c r="AS26" i="5"/>
  <c r="AH28" i="5"/>
  <c r="AG28" i="5"/>
  <c r="AT29" i="5"/>
  <c r="AS29" i="5"/>
  <c r="AZ29" i="5"/>
  <c r="P31" i="5"/>
  <c r="O31" i="5"/>
  <c r="AB33" i="5"/>
  <c r="AA33" i="5"/>
  <c r="AT33" i="5"/>
  <c r="AS33" i="5"/>
  <c r="AZ34" i="5"/>
  <c r="P56" i="5"/>
  <c r="AN56" i="5"/>
  <c r="AY56" i="5"/>
  <c r="P57" i="5"/>
  <c r="O57" i="5"/>
  <c r="AN57" i="5"/>
  <c r="AM57" i="5"/>
  <c r="AG58" i="5"/>
  <c r="AH58" i="5"/>
  <c r="AA61" i="5"/>
  <c r="AG61" i="5"/>
  <c r="AH61" i="5"/>
  <c r="AS62" i="5"/>
  <c r="AZ63" i="5"/>
  <c r="AS64" i="5"/>
  <c r="AT64" i="5"/>
  <c r="AH66" i="5"/>
  <c r="AG66" i="5"/>
  <c r="AA67" i="5"/>
  <c r="AA91" i="5"/>
  <c r="AT92" i="5"/>
  <c r="AS92" i="5"/>
  <c r="AY93" i="5"/>
  <c r="AZ94" i="5"/>
  <c r="V95" i="5"/>
  <c r="U95" i="5"/>
  <c r="V99" i="5"/>
  <c r="AG99" i="5"/>
  <c r="AM129" i="5"/>
  <c r="AN129" i="5"/>
  <c r="AA131" i="5"/>
  <c r="AB131" i="5"/>
  <c r="AT132" i="5"/>
  <c r="AS132" i="5"/>
  <c r="AA134" i="5"/>
  <c r="O135" i="5"/>
  <c r="P135" i="5"/>
  <c r="AG136" i="5"/>
  <c r="AG36" i="1"/>
  <c r="AS36" i="1"/>
  <c r="R69" i="1"/>
  <c r="AD69" i="1"/>
  <c r="BB69" i="1"/>
  <c r="AD102" i="1"/>
  <c r="BB102" i="1"/>
  <c r="P33" i="5"/>
  <c r="O33" i="5"/>
  <c r="AN33" i="5"/>
  <c r="AM33" i="5"/>
  <c r="AT66" i="5"/>
  <c r="AS66" i="5"/>
  <c r="O129" i="5"/>
  <c r="P129" i="5"/>
  <c r="AN134" i="5"/>
  <c r="AM134" i="5"/>
  <c r="AY60" i="5"/>
  <c r="AZ60" i="5"/>
  <c r="AY26" i="5"/>
  <c r="AZ26" i="5"/>
  <c r="AG100" i="5"/>
  <c r="AH100" i="5"/>
  <c r="AA36" i="1"/>
  <c r="L118" i="1"/>
  <c r="E118" i="13" s="1"/>
  <c r="F118" i="13" s="1"/>
  <c r="AG142" i="1"/>
  <c r="AA24" i="5"/>
  <c r="AB32" i="5"/>
  <c r="AA32" i="5"/>
  <c r="AM58" i="5"/>
  <c r="AS61" i="5"/>
  <c r="AT61" i="5"/>
  <c r="AA63" i="5"/>
  <c r="AB63" i="5"/>
  <c r="AM67" i="5"/>
  <c r="O94" i="5"/>
  <c r="P94" i="5"/>
  <c r="AM97" i="5"/>
  <c r="AN97" i="5"/>
  <c r="AB98" i="5"/>
  <c r="AA98" i="5"/>
  <c r="AS100" i="5"/>
  <c r="AS129" i="5"/>
  <c r="AS131" i="5"/>
  <c r="AY131" i="5"/>
  <c r="AZ131" i="5"/>
  <c r="AH134" i="5"/>
  <c r="AG134" i="5"/>
  <c r="V135" i="5"/>
  <c r="U135" i="5"/>
  <c r="P137" i="5"/>
  <c r="AM137" i="5"/>
  <c r="AN137" i="5"/>
  <c r="AH139" i="5"/>
  <c r="AZ33" i="5"/>
  <c r="AY33" i="5"/>
  <c r="L118" i="5"/>
  <c r="K118" i="5"/>
  <c r="R36" i="1"/>
  <c r="X36" i="1"/>
  <c r="AD36" i="1"/>
  <c r="AJ36" i="1"/>
  <c r="AP36" i="1"/>
  <c r="AV36" i="1"/>
  <c r="BB36" i="1"/>
  <c r="R142" i="1"/>
  <c r="AD142" i="1"/>
  <c r="AP142" i="1"/>
  <c r="BB142" i="1"/>
  <c r="X142" i="1"/>
  <c r="AJ142" i="1"/>
  <c r="AV142" i="1"/>
  <c r="P32" i="5"/>
  <c r="O32" i="5"/>
  <c r="AH32" i="5"/>
  <c r="AG32" i="5"/>
  <c r="AH59" i="5"/>
  <c r="AG59" i="5"/>
  <c r="U61" i="5"/>
  <c r="V61" i="5"/>
  <c r="AT91" i="5"/>
  <c r="AS91" i="5"/>
  <c r="AN96" i="5"/>
  <c r="AM96" i="5"/>
  <c r="P98" i="5"/>
  <c r="O98" i="5"/>
  <c r="P128" i="5"/>
  <c r="O128" i="5"/>
  <c r="AN128" i="5"/>
  <c r="AM128" i="5"/>
  <c r="U129" i="5"/>
  <c r="AA130" i="5"/>
  <c r="U131" i="5"/>
  <c r="V131" i="5"/>
  <c r="AN132" i="5"/>
  <c r="AM132" i="5"/>
  <c r="AN133" i="5"/>
  <c r="AM133" i="5"/>
  <c r="AZ138" i="5"/>
  <c r="AY138" i="5"/>
  <c r="AS32" i="5"/>
  <c r="AG57" i="5"/>
  <c r="AS57" i="5"/>
  <c r="AH64" i="5"/>
  <c r="P66" i="5"/>
  <c r="AB66" i="5"/>
  <c r="AN66" i="5"/>
  <c r="AN91" i="5"/>
  <c r="AT93" i="5"/>
  <c r="P95" i="5"/>
  <c r="AB95" i="5"/>
  <c r="V98" i="5"/>
  <c r="U100" i="5"/>
  <c r="AG128" i="5"/>
  <c r="AA80" i="5"/>
  <c r="E78" i="1"/>
  <c r="F78" i="1" s="1"/>
  <c r="E42" i="1"/>
  <c r="F42" i="1" s="1"/>
  <c r="E44" i="1"/>
  <c r="F44" i="1" s="1"/>
  <c r="E46" i="1"/>
  <c r="F46" i="1" s="1"/>
  <c r="E48" i="1"/>
  <c r="F48" i="1" s="1"/>
  <c r="E50" i="1"/>
  <c r="F50" i="1" s="1"/>
  <c r="E10" i="1"/>
  <c r="F10" i="1" s="1"/>
  <c r="E11" i="1"/>
  <c r="F11" i="1" s="1"/>
  <c r="E14" i="1"/>
  <c r="F14" i="1" s="1"/>
  <c r="E15" i="1"/>
  <c r="F15" i="1" s="1"/>
  <c r="O13" i="5"/>
  <c r="O15" i="5"/>
  <c r="O16" i="5"/>
  <c r="J52" i="1"/>
  <c r="K41" i="1"/>
  <c r="L41" i="1"/>
  <c r="E41" i="13" s="1"/>
  <c r="F41" i="13" s="1"/>
  <c r="K43" i="1"/>
  <c r="L43" i="1"/>
  <c r="E43" i="13" s="1"/>
  <c r="F43" i="13" s="1"/>
  <c r="L45" i="1"/>
  <c r="E45" i="13" s="1"/>
  <c r="F45" i="13" s="1"/>
  <c r="K45" i="1"/>
  <c r="L47" i="1"/>
  <c r="E47" i="13" s="1"/>
  <c r="F47" i="13" s="1"/>
  <c r="K47" i="1"/>
  <c r="L49" i="1"/>
  <c r="E49" i="13" s="1"/>
  <c r="F49" i="13" s="1"/>
  <c r="K49" i="1"/>
  <c r="K51" i="1"/>
  <c r="L51" i="1"/>
  <c r="E51" i="13" s="1"/>
  <c r="F51" i="13" s="1"/>
  <c r="L42" i="1"/>
  <c r="E42" i="13" s="1"/>
  <c r="F42" i="13" s="1"/>
  <c r="K42" i="1"/>
  <c r="L44" i="1"/>
  <c r="E44" i="13" s="1"/>
  <c r="F44" i="13" s="1"/>
  <c r="K44" i="1"/>
  <c r="L46" i="1"/>
  <c r="E46" i="13" s="1"/>
  <c r="F46" i="13" s="1"/>
  <c r="K46" i="1"/>
  <c r="L48" i="1"/>
  <c r="E48" i="13" s="1"/>
  <c r="F48" i="13" s="1"/>
  <c r="K48" i="1"/>
  <c r="K50" i="1"/>
  <c r="L50" i="1"/>
  <c r="E50" i="13" s="1"/>
  <c r="F50" i="13" s="1"/>
  <c r="J10" i="10"/>
  <c r="I10" i="10"/>
  <c r="L26" i="10"/>
  <c r="E26" i="13" s="1"/>
  <c r="K26" i="10"/>
  <c r="J26" i="4"/>
  <c r="I26" i="4"/>
  <c r="J30" i="5"/>
  <c r="I30" i="5"/>
  <c r="K17" i="1"/>
  <c r="J20" i="1"/>
  <c r="K83" i="1"/>
  <c r="K84" i="1"/>
  <c r="H92" i="1"/>
  <c r="I117" i="1"/>
  <c r="H138" i="1"/>
  <c r="AD36" i="10"/>
  <c r="C124" i="1"/>
  <c r="C124" i="13" s="1"/>
  <c r="H131" i="1"/>
  <c r="L28" i="10"/>
  <c r="E28" i="13" s="1"/>
  <c r="K28" i="10"/>
  <c r="J135" i="10"/>
  <c r="I135" i="10"/>
  <c r="I138" i="10"/>
  <c r="F47" i="12"/>
  <c r="G77" i="4"/>
  <c r="H77" i="4"/>
  <c r="F65" i="12"/>
  <c r="G111" i="4"/>
  <c r="H111" i="4"/>
  <c r="I29" i="5"/>
  <c r="AE59" i="5"/>
  <c r="AD59" i="5"/>
  <c r="K13" i="1"/>
  <c r="H63" i="1"/>
  <c r="K79" i="1"/>
  <c r="K82" i="1"/>
  <c r="C121" i="13"/>
  <c r="C120" i="5"/>
  <c r="J120" i="5" s="1"/>
  <c r="H124" i="1"/>
  <c r="H130" i="1"/>
  <c r="C137" i="1"/>
  <c r="AP36" i="10"/>
  <c r="K129" i="10"/>
  <c r="J139" i="10"/>
  <c r="I139" i="10"/>
  <c r="J13" i="12"/>
  <c r="G27" i="4"/>
  <c r="J34" i="4"/>
  <c r="F31" i="12"/>
  <c r="G45" i="4"/>
  <c r="J60" i="4"/>
  <c r="J32" i="12"/>
  <c r="K12" i="1"/>
  <c r="K16" i="1"/>
  <c r="H28" i="1"/>
  <c r="H32" i="1"/>
  <c r="I41" i="1"/>
  <c r="I42" i="1"/>
  <c r="I43" i="1"/>
  <c r="I44" i="1"/>
  <c r="I45" i="1"/>
  <c r="I46" i="1"/>
  <c r="I47" i="1"/>
  <c r="I48" i="1"/>
  <c r="I49" i="1"/>
  <c r="I50" i="1"/>
  <c r="I51" i="1"/>
  <c r="H66" i="1"/>
  <c r="L74" i="1"/>
  <c r="E74" i="13" s="1"/>
  <c r="F74" i="13" s="1"/>
  <c r="H91" i="1"/>
  <c r="H95" i="1"/>
  <c r="H99" i="1"/>
  <c r="L114" i="1"/>
  <c r="E114" i="13" s="1"/>
  <c r="F114" i="13" s="1"/>
  <c r="L115" i="1"/>
  <c r="E115" i="13" s="1"/>
  <c r="F115" i="13" s="1"/>
  <c r="I121" i="1"/>
  <c r="C122" i="13"/>
  <c r="C121" i="5"/>
  <c r="H133" i="1"/>
  <c r="H137" i="1"/>
  <c r="H141" i="1"/>
  <c r="U20" i="10"/>
  <c r="AG20" i="10"/>
  <c r="AS20" i="10"/>
  <c r="L25" i="10"/>
  <c r="E25" i="13" s="1"/>
  <c r="K25" i="10"/>
  <c r="L27" i="10"/>
  <c r="E27" i="13" s="1"/>
  <c r="K27" i="10"/>
  <c r="H46" i="10"/>
  <c r="O69" i="10"/>
  <c r="AA69" i="10"/>
  <c r="AM69" i="10"/>
  <c r="AY69" i="10"/>
  <c r="L58" i="10"/>
  <c r="E58" i="13" s="1"/>
  <c r="I59" i="10"/>
  <c r="L62" i="10"/>
  <c r="E62" i="13" s="1"/>
  <c r="I63" i="10"/>
  <c r="L66" i="10"/>
  <c r="E66" i="13" s="1"/>
  <c r="I67" i="10"/>
  <c r="R85" i="10"/>
  <c r="AD85" i="10"/>
  <c r="AP85" i="10"/>
  <c r="BB85" i="10"/>
  <c r="J90" i="10"/>
  <c r="I90" i="10"/>
  <c r="J91" i="10"/>
  <c r="I91" i="10"/>
  <c r="J92" i="10"/>
  <c r="I92" i="10"/>
  <c r="J93" i="10"/>
  <c r="I93" i="10"/>
  <c r="J94" i="10"/>
  <c r="I94" i="10"/>
  <c r="J95" i="10"/>
  <c r="I95" i="10"/>
  <c r="J96" i="10"/>
  <c r="I96" i="10"/>
  <c r="J97" i="10"/>
  <c r="I97" i="10"/>
  <c r="J98" i="10"/>
  <c r="I98" i="10"/>
  <c r="J99" i="10"/>
  <c r="I99" i="10"/>
  <c r="J100" i="10"/>
  <c r="I100" i="10"/>
  <c r="J101" i="10"/>
  <c r="I101" i="10"/>
  <c r="H102" i="10"/>
  <c r="R121" i="10"/>
  <c r="AD121" i="10"/>
  <c r="O121" i="10"/>
  <c r="U121" i="10"/>
  <c r="AA121" i="10"/>
  <c r="AG121" i="10"/>
  <c r="AM121" i="10"/>
  <c r="AS121" i="10"/>
  <c r="AY121" i="10"/>
  <c r="K130" i="10"/>
  <c r="J137" i="5"/>
  <c r="C137" i="4"/>
  <c r="I69" i="12" s="1"/>
  <c r="I141" i="5"/>
  <c r="C141" i="4"/>
  <c r="I73" i="12" s="1"/>
  <c r="I49" i="4"/>
  <c r="J49" i="4"/>
  <c r="I118" i="4"/>
  <c r="J118" i="4"/>
  <c r="G130" i="4"/>
  <c r="J132" i="4"/>
  <c r="H68" i="1"/>
  <c r="H101" i="1"/>
  <c r="J80" i="10"/>
  <c r="I134" i="10"/>
  <c r="H140" i="10"/>
  <c r="I128" i="4"/>
  <c r="J66" i="12"/>
  <c r="G134" i="4"/>
  <c r="H134" i="4"/>
  <c r="AW25" i="5"/>
  <c r="AV25" i="5"/>
  <c r="AB26" i="5"/>
  <c r="AA26" i="5"/>
  <c r="S27" i="5"/>
  <c r="R27" i="5"/>
  <c r="V42" i="5"/>
  <c r="U42" i="5"/>
  <c r="H33" i="1"/>
  <c r="K74" i="1"/>
  <c r="H134" i="1"/>
  <c r="C141" i="1"/>
  <c r="R36" i="10"/>
  <c r="BB36" i="10"/>
  <c r="I58" i="10"/>
  <c r="I62" i="10"/>
  <c r="I66" i="10"/>
  <c r="I30" i="4"/>
  <c r="J17" i="12"/>
  <c r="G31" i="4"/>
  <c r="J92" i="4"/>
  <c r="J140" i="4"/>
  <c r="V33" i="5"/>
  <c r="U33" i="5"/>
  <c r="AD57" i="5"/>
  <c r="AE57" i="5"/>
  <c r="AK64" i="5"/>
  <c r="AJ64" i="5"/>
  <c r="AB75" i="5"/>
  <c r="AA75" i="5"/>
  <c r="AQ75" i="5"/>
  <c r="AP75" i="5"/>
  <c r="B78" i="10"/>
  <c r="B77" i="4"/>
  <c r="D47" i="12" s="1"/>
  <c r="AT77" i="5"/>
  <c r="AS77" i="5"/>
  <c r="H27" i="1"/>
  <c r="G30" i="1"/>
  <c r="H31" i="1"/>
  <c r="H35" i="1"/>
  <c r="H57" i="1"/>
  <c r="H61" i="1"/>
  <c r="H90" i="1"/>
  <c r="G93" i="1"/>
  <c r="H94" i="1"/>
  <c r="H98" i="1"/>
  <c r="G101" i="1"/>
  <c r="C116" i="13"/>
  <c r="C115" i="5"/>
  <c r="C123" i="13"/>
  <c r="C122" i="5"/>
  <c r="G131" i="1"/>
  <c r="H132" i="1"/>
  <c r="H136" i="1"/>
  <c r="H140" i="1"/>
  <c r="J19" i="10"/>
  <c r="I19" i="10"/>
  <c r="U36" i="10"/>
  <c r="AG36" i="10"/>
  <c r="AS36" i="10"/>
  <c r="H69" i="10"/>
  <c r="J57" i="10"/>
  <c r="L59" i="10"/>
  <c r="E59" i="13" s="1"/>
  <c r="I60" i="10"/>
  <c r="L63" i="10"/>
  <c r="E63" i="13" s="1"/>
  <c r="I64" i="10"/>
  <c r="L67" i="10"/>
  <c r="E67" i="13" s="1"/>
  <c r="I68" i="10"/>
  <c r="H79" i="10"/>
  <c r="J134" i="10"/>
  <c r="J138" i="10"/>
  <c r="J140" i="10" s="1"/>
  <c r="H27" i="4"/>
  <c r="H31" i="4"/>
  <c r="H45" i="4"/>
  <c r="J52" i="12"/>
  <c r="G98" i="4"/>
  <c r="H98" i="4"/>
  <c r="F61" i="12"/>
  <c r="G107" i="4"/>
  <c r="H107" i="4"/>
  <c r="J73" i="12"/>
  <c r="G141" i="4"/>
  <c r="H141" i="4"/>
  <c r="V14" i="5"/>
  <c r="U14" i="5"/>
  <c r="AT14" i="5"/>
  <c r="AS14" i="5"/>
  <c r="AK45" i="5"/>
  <c r="AJ45" i="5"/>
  <c r="AH46" i="5"/>
  <c r="AG46" i="5"/>
  <c r="V47" i="5"/>
  <c r="U47" i="5"/>
  <c r="AK50" i="5"/>
  <c r="AJ50" i="5"/>
  <c r="AB83" i="5"/>
  <c r="AA83" i="5"/>
  <c r="AQ83" i="5"/>
  <c r="AP83" i="5"/>
  <c r="G50" i="10"/>
  <c r="G80" i="10"/>
  <c r="X121" i="10"/>
  <c r="AJ121" i="10"/>
  <c r="AV121" i="10"/>
  <c r="C140" i="10"/>
  <c r="C143" i="13" s="1"/>
  <c r="H18" i="4"/>
  <c r="H33" i="4"/>
  <c r="C35" i="4"/>
  <c r="I21" i="12" s="1"/>
  <c r="F49" i="12"/>
  <c r="G79" i="4"/>
  <c r="J46" i="12"/>
  <c r="G92" i="4"/>
  <c r="G100" i="4"/>
  <c r="G128" i="4"/>
  <c r="J64" i="12"/>
  <c r="G132" i="4"/>
  <c r="AH18" i="5"/>
  <c r="AG18" i="5"/>
  <c r="J27" i="5"/>
  <c r="I27" i="5"/>
  <c r="AB28" i="5"/>
  <c r="AA28" i="5"/>
  <c r="S29" i="5"/>
  <c r="R29" i="5"/>
  <c r="AH30" i="5"/>
  <c r="AG30" i="5"/>
  <c r="P59" i="5"/>
  <c r="O59" i="5"/>
  <c r="H9" i="4"/>
  <c r="H11" i="4"/>
  <c r="H28" i="4"/>
  <c r="I28" i="4" s="1"/>
  <c r="F36" i="12"/>
  <c r="H50" i="4"/>
  <c r="J26" i="12"/>
  <c r="G56" i="4"/>
  <c r="J30" i="12"/>
  <c r="G60" i="4"/>
  <c r="J9" i="5"/>
  <c r="I9" i="5"/>
  <c r="AK14" i="5"/>
  <c r="AJ14" i="5"/>
  <c r="AJ15" i="5"/>
  <c r="AK15" i="5"/>
  <c r="I24" i="5"/>
  <c r="J24" i="5"/>
  <c r="C51" i="5"/>
  <c r="U40" i="5"/>
  <c r="AW44" i="5"/>
  <c r="AV44" i="5"/>
  <c r="AW49" i="5"/>
  <c r="AV49" i="5"/>
  <c r="AB76" i="5"/>
  <c r="AA76" i="5"/>
  <c r="H57" i="4"/>
  <c r="H65" i="4"/>
  <c r="H82" i="4"/>
  <c r="H91" i="4"/>
  <c r="H95" i="4"/>
  <c r="H108" i="4"/>
  <c r="H129" i="4"/>
  <c r="H133" i="4"/>
  <c r="H137" i="4"/>
  <c r="O9" i="5"/>
  <c r="O10" i="5"/>
  <c r="O12" i="5"/>
  <c r="AD14" i="5"/>
  <c r="AE14" i="5"/>
  <c r="AB15" i="5"/>
  <c r="AA15" i="5"/>
  <c r="AN25" i="5"/>
  <c r="AM25" i="5"/>
  <c r="C35" i="5"/>
  <c r="S26" i="5"/>
  <c r="R26" i="5"/>
  <c r="AB29" i="5"/>
  <c r="AA29" i="5"/>
  <c r="AQ30" i="5"/>
  <c r="AP30" i="5"/>
  <c r="S32" i="5"/>
  <c r="R32" i="5"/>
  <c r="AE33" i="5"/>
  <c r="AD33" i="5"/>
  <c r="S41" i="5"/>
  <c r="R41" i="5"/>
  <c r="AE42" i="5"/>
  <c r="AD42" i="5"/>
  <c r="AT45" i="5"/>
  <c r="AS45" i="5"/>
  <c r="AT50" i="5"/>
  <c r="AS50" i="5"/>
  <c r="V57" i="5"/>
  <c r="U57" i="5"/>
  <c r="X59" i="5"/>
  <c r="Y59" i="5"/>
  <c r="S74" i="5"/>
  <c r="R74" i="5"/>
  <c r="AE74" i="5"/>
  <c r="AD74" i="5"/>
  <c r="AQ74" i="5"/>
  <c r="AP74" i="5"/>
  <c r="AN76" i="5"/>
  <c r="AM76" i="5"/>
  <c r="S82" i="5"/>
  <c r="R82" i="5"/>
  <c r="AE82" i="5"/>
  <c r="AD82" i="5"/>
  <c r="AQ82" i="5"/>
  <c r="AP82" i="5"/>
  <c r="G107" i="5"/>
  <c r="H107" i="5"/>
  <c r="AW114" i="5"/>
  <c r="AV114" i="5"/>
  <c r="H63" i="4"/>
  <c r="H67" i="4"/>
  <c r="H93" i="4"/>
  <c r="H97" i="4"/>
  <c r="H131" i="4"/>
  <c r="H135" i="4"/>
  <c r="H139" i="4"/>
  <c r="S9" i="5"/>
  <c r="R9" i="5"/>
  <c r="AE9" i="5"/>
  <c r="AD9" i="5"/>
  <c r="AQ9" i="5"/>
  <c r="AP9" i="5"/>
  <c r="BC9" i="5"/>
  <c r="BB9" i="5"/>
  <c r="J10" i="5"/>
  <c r="I10" i="5"/>
  <c r="S10" i="5"/>
  <c r="R10" i="5"/>
  <c r="AE10" i="5"/>
  <c r="AD10" i="5"/>
  <c r="AQ10" i="5"/>
  <c r="AP10" i="5"/>
  <c r="Y11" i="5"/>
  <c r="X11" i="5"/>
  <c r="AK11" i="5"/>
  <c r="AJ11" i="5"/>
  <c r="AW11" i="5"/>
  <c r="AV11" i="5"/>
  <c r="S12" i="5"/>
  <c r="R12" i="5"/>
  <c r="AE12" i="5"/>
  <c r="AD12" i="5"/>
  <c r="AQ12" i="5"/>
  <c r="AP12" i="5"/>
  <c r="Y13" i="5"/>
  <c r="X13" i="5"/>
  <c r="AK13" i="5"/>
  <c r="AJ13" i="5"/>
  <c r="AW13" i="5"/>
  <c r="AV13" i="5"/>
  <c r="S15" i="5"/>
  <c r="R15" i="5"/>
  <c r="AQ15" i="5"/>
  <c r="AP15" i="5"/>
  <c r="AQ18" i="5"/>
  <c r="AP18" i="5"/>
  <c r="AB27" i="5"/>
  <c r="AA27" i="5"/>
  <c r="S28" i="5"/>
  <c r="R28" i="5"/>
  <c r="AT31" i="5"/>
  <c r="AS31" i="5"/>
  <c r="V34" i="5"/>
  <c r="U34" i="5"/>
  <c r="AT40" i="5"/>
  <c r="AS40" i="5"/>
  <c r="V43" i="5"/>
  <c r="U43" i="5"/>
  <c r="Y46" i="5"/>
  <c r="X46" i="5"/>
  <c r="AW48" i="5"/>
  <c r="AV48" i="5"/>
  <c r="AA56" i="5"/>
  <c r="AB56" i="5"/>
  <c r="AK57" i="5"/>
  <c r="AJ57" i="5"/>
  <c r="AQ63" i="5"/>
  <c r="AP63" i="5"/>
  <c r="P76" i="5"/>
  <c r="O76" i="5"/>
  <c r="J18" i="5"/>
  <c r="I18" i="5"/>
  <c r="Y24" i="5"/>
  <c r="X24" i="5"/>
  <c r="AN26" i="5"/>
  <c r="AM26" i="5"/>
  <c r="AN27" i="5"/>
  <c r="AM27" i="5"/>
  <c r="AN28" i="5"/>
  <c r="AM28" i="5"/>
  <c r="AN29" i="5"/>
  <c r="AM29" i="5"/>
  <c r="S31" i="5"/>
  <c r="R31" i="5"/>
  <c r="AE32" i="5"/>
  <c r="AD32" i="5"/>
  <c r="I33" i="5"/>
  <c r="AQ33" i="5"/>
  <c r="AP33" i="5"/>
  <c r="AH34" i="5"/>
  <c r="AG34" i="5"/>
  <c r="S40" i="5"/>
  <c r="R40" i="5"/>
  <c r="AE41" i="5"/>
  <c r="AD41" i="5"/>
  <c r="AQ42" i="5"/>
  <c r="AP42" i="5"/>
  <c r="AH43" i="5"/>
  <c r="AG43" i="5"/>
  <c r="V44" i="5"/>
  <c r="U44" i="5"/>
  <c r="AT46" i="5"/>
  <c r="AS46" i="5"/>
  <c r="AH47" i="5"/>
  <c r="AG47" i="5"/>
  <c r="V48" i="5"/>
  <c r="U48" i="5"/>
  <c r="V49" i="5"/>
  <c r="U49" i="5"/>
  <c r="S56" i="5"/>
  <c r="R56" i="5"/>
  <c r="AQ56" i="5"/>
  <c r="AP56" i="5"/>
  <c r="AB58" i="5"/>
  <c r="AA58" i="5"/>
  <c r="Y60" i="5"/>
  <c r="X60" i="5"/>
  <c r="P62" i="5"/>
  <c r="O62" i="5"/>
  <c r="AB62" i="5"/>
  <c r="AA62" i="5"/>
  <c r="AN62" i="5"/>
  <c r="AM62" i="5"/>
  <c r="H63" i="5"/>
  <c r="G63" i="5"/>
  <c r="AE63" i="5"/>
  <c r="AD63" i="5"/>
  <c r="AT63" i="5"/>
  <c r="AS63" i="5"/>
  <c r="Y64" i="5"/>
  <c r="X64" i="5"/>
  <c r="AN64" i="5"/>
  <c r="AM64" i="5"/>
  <c r="V67" i="5"/>
  <c r="U67" i="5"/>
  <c r="AH67" i="5"/>
  <c r="AG67" i="5"/>
  <c r="AT67" i="5"/>
  <c r="AS67" i="5"/>
  <c r="P75" i="5"/>
  <c r="O75" i="5"/>
  <c r="AE75" i="5"/>
  <c r="AD75" i="5"/>
  <c r="AH77" i="5"/>
  <c r="AG77" i="5"/>
  <c r="AW77" i="5"/>
  <c r="AV77" i="5"/>
  <c r="P83" i="5"/>
  <c r="O83" i="5"/>
  <c r="AE83" i="5"/>
  <c r="AD83" i="5"/>
  <c r="J89" i="5"/>
  <c r="I89" i="5"/>
  <c r="S89" i="5"/>
  <c r="R89" i="5"/>
  <c r="AE89" i="5"/>
  <c r="AD89" i="5"/>
  <c r="V92" i="5"/>
  <c r="U92" i="5"/>
  <c r="AQ92" i="5"/>
  <c r="AP92" i="5"/>
  <c r="AK93" i="5"/>
  <c r="AJ93" i="5"/>
  <c r="AW93" i="5"/>
  <c r="AV93" i="5"/>
  <c r="J94" i="5"/>
  <c r="I94" i="5"/>
  <c r="AB107" i="5"/>
  <c r="AA107" i="5"/>
  <c r="AT112" i="5"/>
  <c r="AS112" i="5"/>
  <c r="AN114" i="5"/>
  <c r="AM114" i="5"/>
  <c r="I130" i="5"/>
  <c r="U16" i="5"/>
  <c r="AE16" i="5"/>
  <c r="AJ16" i="5"/>
  <c r="AS16" i="5"/>
  <c r="R17" i="5"/>
  <c r="AA17" i="5"/>
  <c r="AK17" i="5"/>
  <c r="AP17" i="5"/>
  <c r="S18" i="5"/>
  <c r="R18" i="5"/>
  <c r="AS18" i="5"/>
  <c r="O24" i="5"/>
  <c r="AK24" i="5"/>
  <c r="AJ24" i="5"/>
  <c r="Y25" i="5"/>
  <c r="X25" i="5"/>
  <c r="AD26" i="5"/>
  <c r="AD27" i="5"/>
  <c r="AD28" i="5"/>
  <c r="AD29" i="5"/>
  <c r="S30" i="5"/>
  <c r="R30" i="5"/>
  <c r="AS30" i="5"/>
  <c r="AE31" i="5"/>
  <c r="AD31" i="5"/>
  <c r="J32" i="5"/>
  <c r="I32" i="5"/>
  <c r="U32" i="5"/>
  <c r="AQ32" i="5"/>
  <c r="AP32" i="5"/>
  <c r="AG33" i="5"/>
  <c r="X34" i="5"/>
  <c r="AT34" i="5"/>
  <c r="AS34" i="5"/>
  <c r="AE40" i="5"/>
  <c r="AD40" i="5"/>
  <c r="J41" i="5"/>
  <c r="I41" i="5"/>
  <c r="U41" i="5"/>
  <c r="AQ41" i="5"/>
  <c r="AP41" i="5"/>
  <c r="AG42" i="5"/>
  <c r="X43" i="5"/>
  <c r="AT43" i="5"/>
  <c r="AS43" i="5"/>
  <c r="AH44" i="5"/>
  <c r="AG44" i="5"/>
  <c r="V45" i="5"/>
  <c r="U45" i="5"/>
  <c r="AV45" i="5"/>
  <c r="AJ46" i="5"/>
  <c r="X47" i="5"/>
  <c r="AT47" i="5"/>
  <c r="AS47" i="5"/>
  <c r="AH48" i="5"/>
  <c r="AG48" i="5"/>
  <c r="AH49" i="5"/>
  <c r="AG49" i="5"/>
  <c r="V50" i="5"/>
  <c r="U50" i="5"/>
  <c r="AV50" i="5"/>
  <c r="I58" i="5"/>
  <c r="U58" i="5"/>
  <c r="V58" i="5"/>
  <c r="AS58" i="5"/>
  <c r="AT58" i="5"/>
  <c r="H59" i="5"/>
  <c r="I60" i="5"/>
  <c r="J60" i="5"/>
  <c r="R60" i="5"/>
  <c r="S60" i="5"/>
  <c r="AV60" i="5"/>
  <c r="G62" i="5"/>
  <c r="H62" i="5"/>
  <c r="S63" i="5"/>
  <c r="R63" i="5"/>
  <c r="AH63" i="5"/>
  <c r="AG63" i="5"/>
  <c r="AB64" i="5"/>
  <c r="AA64" i="5"/>
  <c r="S75" i="5"/>
  <c r="R75" i="5"/>
  <c r="V77" i="5"/>
  <c r="U77" i="5"/>
  <c r="AK77" i="5"/>
  <c r="AJ77" i="5"/>
  <c r="G79" i="5"/>
  <c r="H79" i="5"/>
  <c r="I80" i="5"/>
  <c r="I81" i="5"/>
  <c r="J81" i="5"/>
  <c r="S83" i="5"/>
  <c r="R83" i="5"/>
  <c r="AQ90" i="5"/>
  <c r="AP90" i="5"/>
  <c r="I91" i="5"/>
  <c r="J91" i="5"/>
  <c r="S95" i="5"/>
  <c r="R95" i="5"/>
  <c r="AE95" i="5"/>
  <c r="AD95" i="5"/>
  <c r="AW96" i="5"/>
  <c r="AV96" i="5"/>
  <c r="AB97" i="5"/>
  <c r="AA97" i="5"/>
  <c r="AM99" i="5"/>
  <c r="AN99" i="5"/>
  <c r="S111" i="5"/>
  <c r="R111" i="5"/>
  <c r="AQ116" i="5"/>
  <c r="AP116" i="5"/>
  <c r="I14" i="5"/>
  <c r="AE18" i="5"/>
  <c r="AD18" i="5"/>
  <c r="AW24" i="5"/>
  <c r="AV24" i="5"/>
  <c r="AK25" i="5"/>
  <c r="AJ25" i="5"/>
  <c r="P26" i="5"/>
  <c r="O26" i="5"/>
  <c r="P27" i="5"/>
  <c r="O27" i="5"/>
  <c r="P28" i="5"/>
  <c r="O28" i="5"/>
  <c r="P29" i="5"/>
  <c r="O29" i="5"/>
  <c r="AE30" i="5"/>
  <c r="AD30" i="5"/>
  <c r="J31" i="5"/>
  <c r="I31" i="5"/>
  <c r="AQ31" i="5"/>
  <c r="AP31" i="5"/>
  <c r="S33" i="5"/>
  <c r="R33" i="5"/>
  <c r="AQ40" i="5"/>
  <c r="AP40" i="5"/>
  <c r="S42" i="5"/>
  <c r="R42" i="5"/>
  <c r="AT44" i="5"/>
  <c r="AS44" i="5"/>
  <c r="AH45" i="5"/>
  <c r="AG45" i="5"/>
  <c r="V46" i="5"/>
  <c r="U46" i="5"/>
  <c r="AT48" i="5"/>
  <c r="AS48" i="5"/>
  <c r="AT49" i="5"/>
  <c r="AS49" i="5"/>
  <c r="AH50" i="5"/>
  <c r="AG50" i="5"/>
  <c r="H56" i="5"/>
  <c r="G56" i="5"/>
  <c r="AH56" i="5"/>
  <c r="AG56" i="5"/>
  <c r="H57" i="5"/>
  <c r="G57" i="5"/>
  <c r="AK58" i="5"/>
  <c r="AJ58" i="5"/>
  <c r="AH60" i="5"/>
  <c r="AG60" i="5"/>
  <c r="V63" i="5"/>
  <c r="U63" i="5"/>
  <c r="P64" i="5"/>
  <c r="O64" i="5"/>
  <c r="AW64" i="5"/>
  <c r="AV64" i="5"/>
  <c r="G65" i="5"/>
  <c r="H65" i="5"/>
  <c r="J66" i="5"/>
  <c r="I66" i="5"/>
  <c r="S66" i="5"/>
  <c r="R66" i="5"/>
  <c r="AE66" i="5"/>
  <c r="AD66" i="5"/>
  <c r="AQ66" i="5"/>
  <c r="AP66" i="5"/>
  <c r="I73" i="5"/>
  <c r="J73" i="5"/>
  <c r="AN75" i="5"/>
  <c r="AM75" i="5"/>
  <c r="Y77" i="5"/>
  <c r="X77" i="5"/>
  <c r="Y80" i="5"/>
  <c r="X80" i="5"/>
  <c r="AK80" i="5"/>
  <c r="AJ80" i="5"/>
  <c r="AW80" i="5"/>
  <c r="AV80" i="5"/>
  <c r="AN83" i="5"/>
  <c r="AM83" i="5"/>
  <c r="V90" i="5"/>
  <c r="U90" i="5"/>
  <c r="AT90" i="5"/>
  <c r="AS90" i="5"/>
  <c r="J93" i="5"/>
  <c r="I93" i="5"/>
  <c r="P96" i="5"/>
  <c r="O96" i="5"/>
  <c r="AB96" i="5"/>
  <c r="AA96" i="5"/>
  <c r="AK96" i="5"/>
  <c r="AJ96" i="5"/>
  <c r="P97" i="5"/>
  <c r="O97" i="5"/>
  <c r="I99" i="5"/>
  <c r="J114" i="5"/>
  <c r="I114" i="5"/>
  <c r="AH116" i="5"/>
  <c r="AG116" i="5"/>
  <c r="V128" i="5"/>
  <c r="U128" i="5"/>
  <c r="AT128" i="5"/>
  <c r="AS128" i="5"/>
  <c r="G24" i="5"/>
  <c r="G25" i="1" s="1"/>
  <c r="BC64" i="5"/>
  <c r="P65" i="5"/>
  <c r="O65" i="5"/>
  <c r="AB65" i="5"/>
  <c r="AA65" i="5"/>
  <c r="AN65" i="5"/>
  <c r="AM65" i="5"/>
  <c r="AZ65" i="5"/>
  <c r="J67" i="5"/>
  <c r="V73" i="5"/>
  <c r="U73" i="5"/>
  <c r="AH73" i="5"/>
  <c r="AG73" i="5"/>
  <c r="AT73" i="5"/>
  <c r="AS73" i="5"/>
  <c r="P79" i="5"/>
  <c r="O79" i="5"/>
  <c r="AB79" i="5"/>
  <c r="AA79" i="5"/>
  <c r="AN79" i="5"/>
  <c r="AM79" i="5"/>
  <c r="V81" i="5"/>
  <c r="U81" i="5"/>
  <c r="AH81" i="5"/>
  <c r="AG81" i="5"/>
  <c r="AT81" i="5"/>
  <c r="AS81" i="5"/>
  <c r="AN89" i="5"/>
  <c r="AM89" i="5"/>
  <c r="J90" i="5"/>
  <c r="AQ91" i="5"/>
  <c r="AP91" i="5"/>
  <c r="J92" i="5"/>
  <c r="S94" i="5"/>
  <c r="R94" i="5"/>
  <c r="AE94" i="5"/>
  <c r="AD94" i="5"/>
  <c r="H96" i="5"/>
  <c r="AT98" i="5"/>
  <c r="AS98" i="5"/>
  <c r="BC98" i="5"/>
  <c r="Y99" i="5"/>
  <c r="X99" i="5"/>
  <c r="AQ109" i="5"/>
  <c r="AP109" i="5"/>
  <c r="V113" i="5"/>
  <c r="U113" i="5"/>
  <c r="AH113" i="5"/>
  <c r="AG113" i="5"/>
  <c r="AT116" i="5"/>
  <c r="AS116" i="5"/>
  <c r="Y120" i="5"/>
  <c r="X120" i="5"/>
  <c r="AK122" i="5"/>
  <c r="AJ122" i="5"/>
  <c r="AP138" i="5"/>
  <c r="AQ138" i="5"/>
  <c r="AM139" i="5"/>
  <c r="AN139" i="5"/>
  <c r="AY48" i="5"/>
  <c r="C68" i="5"/>
  <c r="AT60" i="5"/>
  <c r="AS60" i="5"/>
  <c r="BC60" i="5"/>
  <c r="Y61" i="5"/>
  <c r="X61" i="5"/>
  <c r="AK61" i="5"/>
  <c r="AJ61" i="5"/>
  <c r="AW61" i="5"/>
  <c r="AV61" i="5"/>
  <c r="BB73" i="5"/>
  <c r="Y76" i="5"/>
  <c r="X76" i="5"/>
  <c r="AK76" i="5"/>
  <c r="AJ76" i="5"/>
  <c r="AW76" i="5"/>
  <c r="AV76" i="5"/>
  <c r="S78" i="5"/>
  <c r="R78" i="5"/>
  <c r="AE78" i="5"/>
  <c r="AD78" i="5"/>
  <c r="AQ78" i="5"/>
  <c r="AP78" i="5"/>
  <c r="BB81" i="5"/>
  <c r="V91" i="5"/>
  <c r="U91" i="5"/>
  <c r="S93" i="5"/>
  <c r="R93" i="5"/>
  <c r="AE93" i="5"/>
  <c r="AD93" i="5"/>
  <c r="AN94" i="5"/>
  <c r="AM94" i="5"/>
  <c r="AK95" i="5"/>
  <c r="AJ95" i="5"/>
  <c r="AW95" i="5"/>
  <c r="AV95" i="5"/>
  <c r="AQ97" i="5"/>
  <c r="AP97" i="5"/>
  <c r="Y98" i="5"/>
  <c r="X98" i="5"/>
  <c r="Y100" i="5"/>
  <c r="X100" i="5"/>
  <c r="S107" i="5"/>
  <c r="R107" i="5"/>
  <c r="AQ107" i="5"/>
  <c r="AP107" i="5"/>
  <c r="AT109" i="5"/>
  <c r="AS109" i="5"/>
  <c r="Y113" i="5"/>
  <c r="X113" i="5"/>
  <c r="AQ115" i="5"/>
  <c r="AP115" i="5"/>
  <c r="P120" i="5"/>
  <c r="O120" i="5"/>
  <c r="AD122" i="5"/>
  <c r="AE122" i="5"/>
  <c r="BC122" i="5"/>
  <c r="I128" i="5"/>
  <c r="AM131" i="5"/>
  <c r="AN131" i="5"/>
  <c r="I134" i="5"/>
  <c r="J134" i="5"/>
  <c r="AN136" i="5"/>
  <c r="AM136" i="5"/>
  <c r="AB137" i="5"/>
  <c r="AA137" i="5"/>
  <c r="AN92" i="5"/>
  <c r="AM92" i="5"/>
  <c r="J95" i="5"/>
  <c r="I95" i="5"/>
  <c r="AT96" i="5"/>
  <c r="AS96" i="5"/>
  <c r="L97" i="5"/>
  <c r="K97" i="5"/>
  <c r="Y97" i="5"/>
  <c r="X97" i="5"/>
  <c r="AT99" i="5"/>
  <c r="AS99" i="5"/>
  <c r="R100" i="5"/>
  <c r="S100" i="5"/>
  <c r="AJ107" i="5"/>
  <c r="AK107" i="5"/>
  <c r="V110" i="5"/>
  <c r="U110" i="5"/>
  <c r="P111" i="5"/>
  <c r="O111" i="5"/>
  <c r="AB111" i="5"/>
  <c r="AA111" i="5"/>
  <c r="AQ112" i="5"/>
  <c r="AP112" i="5"/>
  <c r="AT115" i="5"/>
  <c r="AS115" i="5"/>
  <c r="P121" i="5"/>
  <c r="O121" i="5"/>
  <c r="AN121" i="5"/>
  <c r="AM121" i="5"/>
  <c r="S129" i="5"/>
  <c r="R129" i="5"/>
  <c r="AQ129" i="5"/>
  <c r="AP129" i="5"/>
  <c r="AD130" i="5"/>
  <c r="AE130" i="5"/>
  <c r="AG131" i="5"/>
  <c r="AH131" i="5"/>
  <c r="X136" i="5"/>
  <c r="Y136" i="5"/>
  <c r="AZ112" i="5"/>
  <c r="AY112" i="5"/>
  <c r="AZ108" i="5"/>
  <c r="AY108" i="5"/>
  <c r="AY99" i="5"/>
  <c r="AZ99" i="5"/>
  <c r="AZ91" i="5"/>
  <c r="AY91" i="5"/>
  <c r="AZ82" i="5"/>
  <c r="AY82" i="5"/>
  <c r="AZ78" i="5"/>
  <c r="AY78" i="5"/>
  <c r="AZ74" i="5"/>
  <c r="AY74" i="5"/>
  <c r="AY57" i="5"/>
  <c r="AZ57" i="5"/>
  <c r="BB139" i="5"/>
  <c r="BC139" i="5"/>
  <c r="BC135" i="5"/>
  <c r="BB135" i="5"/>
  <c r="BB131" i="5"/>
  <c r="BC131" i="5"/>
  <c r="BC115" i="5"/>
  <c r="BB115" i="5"/>
  <c r="BB111" i="5"/>
  <c r="BC111" i="5"/>
  <c r="BC107" i="5"/>
  <c r="BB107" i="5"/>
  <c r="BB94" i="5"/>
  <c r="BC94" i="5"/>
  <c r="BB90" i="5"/>
  <c r="BC90" i="5"/>
  <c r="BB56" i="5"/>
  <c r="BC56" i="5"/>
  <c r="AG97" i="5"/>
  <c r="AH97" i="5"/>
  <c r="I100" i="5"/>
  <c r="S109" i="5"/>
  <c r="R109" i="5"/>
  <c r="I110" i="5"/>
  <c r="AH110" i="5"/>
  <c r="AG110" i="5"/>
  <c r="AN111" i="5"/>
  <c r="AM111" i="5"/>
  <c r="S112" i="5"/>
  <c r="R112" i="5"/>
  <c r="AT113" i="5"/>
  <c r="AS113" i="5"/>
  <c r="Y114" i="5"/>
  <c r="X114" i="5"/>
  <c r="S115" i="5"/>
  <c r="R115" i="5"/>
  <c r="S116" i="5"/>
  <c r="R116" i="5"/>
  <c r="AK120" i="5"/>
  <c r="AJ120" i="5"/>
  <c r="AG121" i="5"/>
  <c r="AH121" i="5"/>
  <c r="V122" i="5"/>
  <c r="U122" i="5"/>
  <c r="AT122" i="5"/>
  <c r="AS122" i="5"/>
  <c r="AK128" i="5"/>
  <c r="AJ128" i="5"/>
  <c r="H129" i="5"/>
  <c r="G129" i="5"/>
  <c r="AH129" i="5"/>
  <c r="AG129" i="5"/>
  <c r="X130" i="5"/>
  <c r="Y130" i="5"/>
  <c r="J140" i="5"/>
  <c r="J100" i="5"/>
  <c r="AK100" i="5"/>
  <c r="U106" i="5"/>
  <c r="AE106" i="5"/>
  <c r="AS106" i="5"/>
  <c r="R108" i="5"/>
  <c r="AB108" i="5"/>
  <c r="AP108" i="5"/>
  <c r="AE109" i="5"/>
  <c r="AD109" i="5"/>
  <c r="X110" i="5"/>
  <c r="AT110" i="5"/>
  <c r="AS110" i="5"/>
  <c r="AD111" i="5"/>
  <c r="AE112" i="5"/>
  <c r="AD112" i="5"/>
  <c r="AJ113" i="5"/>
  <c r="O114" i="5"/>
  <c r="AK114" i="5"/>
  <c r="AJ114" i="5"/>
  <c r="AE115" i="5"/>
  <c r="AD115" i="5"/>
  <c r="AE116" i="5"/>
  <c r="AD116" i="5"/>
  <c r="AA120" i="5"/>
  <c r="AW120" i="5"/>
  <c r="AV120" i="5"/>
  <c r="Y121" i="5"/>
  <c r="X121" i="5"/>
  <c r="AW121" i="5"/>
  <c r="AV121" i="5"/>
  <c r="H122" i="5"/>
  <c r="C142" i="5"/>
  <c r="AD128" i="5"/>
  <c r="AE128" i="5"/>
  <c r="AA129" i="5"/>
  <c r="AB129" i="5"/>
  <c r="AY129" i="5"/>
  <c r="AZ129" i="5"/>
  <c r="P130" i="5"/>
  <c r="O130" i="5"/>
  <c r="AS137" i="5"/>
  <c r="AT137" i="5"/>
  <c r="R138" i="5"/>
  <c r="S138" i="5"/>
  <c r="O139" i="5"/>
  <c r="P139" i="5"/>
  <c r="G114" i="5"/>
  <c r="G120" i="5"/>
  <c r="J131" i="5"/>
  <c r="G132" i="5"/>
  <c r="H132" i="5"/>
  <c r="I136" i="5"/>
  <c r="AV136" i="5"/>
  <c r="AW136" i="5"/>
  <c r="I137" i="5"/>
  <c r="AK137" i="5"/>
  <c r="AJ137" i="5"/>
  <c r="AZ137" i="5"/>
  <c r="AY137" i="5"/>
  <c r="Y138" i="5"/>
  <c r="X138" i="5"/>
  <c r="V139" i="5"/>
  <c r="U139" i="5"/>
  <c r="J141" i="5"/>
  <c r="AK130" i="5"/>
  <c r="H135" i="5"/>
  <c r="G135" i="5"/>
  <c r="P136" i="5"/>
  <c r="O136" i="5"/>
  <c r="AE136" i="5"/>
  <c r="AD136" i="5"/>
  <c r="U137" i="5"/>
  <c r="V137" i="5"/>
  <c r="AH138" i="5"/>
  <c r="AG138" i="5"/>
  <c r="AW138" i="5"/>
  <c r="AV138" i="5"/>
  <c r="J139" i="5"/>
  <c r="I139" i="5"/>
  <c r="AE139" i="5"/>
  <c r="AD139" i="5"/>
  <c r="AT139" i="5"/>
  <c r="AS139" i="5"/>
  <c r="I138" i="5"/>
  <c r="I133" i="5"/>
  <c r="J138" i="5"/>
  <c r="I140" i="5"/>
  <c r="O140" i="5"/>
  <c r="Y140" i="5"/>
  <c r="AD140" i="5"/>
  <c r="AM140" i="5"/>
  <c r="AW140" i="5"/>
  <c r="AA136" i="5"/>
  <c r="AK136" i="5"/>
  <c r="AY136" i="5"/>
  <c r="X137" i="5"/>
  <c r="AH137" i="5"/>
  <c r="AV137" i="5"/>
  <c r="U138" i="5"/>
  <c r="AE138" i="5"/>
  <c r="AS138" i="5"/>
  <c r="R139" i="5"/>
  <c r="AB139" i="5"/>
  <c r="AP139" i="5"/>
  <c r="AZ139" i="5"/>
  <c r="C116" i="5"/>
  <c r="H112" i="10" l="1"/>
  <c r="H35" i="5"/>
  <c r="I26" i="5"/>
  <c r="J54" i="12"/>
  <c r="J100" i="4"/>
  <c r="J48" i="12"/>
  <c r="H90" i="4"/>
  <c r="I90" i="4" s="1"/>
  <c r="H89" i="4"/>
  <c r="F69" i="10"/>
  <c r="G90" i="4"/>
  <c r="H94" i="4"/>
  <c r="J94" i="4" s="1"/>
  <c r="H59" i="4"/>
  <c r="G64" i="1"/>
  <c r="H66" i="4"/>
  <c r="K58" i="5"/>
  <c r="G66" i="4"/>
  <c r="H62" i="4"/>
  <c r="J33" i="5"/>
  <c r="K34" i="5"/>
  <c r="G117" i="10"/>
  <c r="G115" i="10"/>
  <c r="G78" i="4"/>
  <c r="F26" i="13"/>
  <c r="L64" i="5"/>
  <c r="G140" i="4"/>
  <c r="H130" i="4"/>
  <c r="K33" i="10"/>
  <c r="L98" i="5"/>
  <c r="J72" i="12"/>
  <c r="J56" i="4"/>
  <c r="L99" i="5"/>
  <c r="J60" i="12"/>
  <c r="K34" i="10"/>
  <c r="I56" i="4"/>
  <c r="G139" i="4"/>
  <c r="G80" i="4"/>
  <c r="G76" i="10"/>
  <c r="H109" i="10"/>
  <c r="I109" i="10" s="1"/>
  <c r="K117" i="1"/>
  <c r="G121" i="4"/>
  <c r="K113" i="1"/>
  <c r="F75" i="12"/>
  <c r="I115" i="10"/>
  <c r="L76" i="1"/>
  <c r="E76" i="13" s="1"/>
  <c r="F76" i="13" s="1"/>
  <c r="I79" i="4"/>
  <c r="F124" i="1"/>
  <c r="K107" i="1"/>
  <c r="K111" i="1"/>
  <c r="G135" i="1"/>
  <c r="J29" i="1"/>
  <c r="K29" i="1" s="1"/>
  <c r="H139" i="1"/>
  <c r="H129" i="1"/>
  <c r="J129" i="1" s="1"/>
  <c r="K109" i="1"/>
  <c r="H67" i="1"/>
  <c r="I67" i="1" s="1"/>
  <c r="K81" i="1"/>
  <c r="L121" i="1"/>
  <c r="E121" i="13" s="1"/>
  <c r="F121" i="13" s="1"/>
  <c r="G67" i="1"/>
  <c r="G129" i="1"/>
  <c r="H65" i="1"/>
  <c r="J65" i="1" s="1"/>
  <c r="H135" i="1"/>
  <c r="J135" i="1" s="1"/>
  <c r="G62" i="1"/>
  <c r="G65" i="1"/>
  <c r="H80" i="4"/>
  <c r="J80" i="4" s="1"/>
  <c r="G139" i="1"/>
  <c r="J108" i="10"/>
  <c r="G113" i="4"/>
  <c r="F85" i="1"/>
  <c r="K77" i="1"/>
  <c r="K75" i="1"/>
  <c r="K123" i="1"/>
  <c r="J42" i="10"/>
  <c r="L42" i="10" s="1"/>
  <c r="K20" i="1"/>
  <c r="K122" i="1"/>
  <c r="L110" i="1"/>
  <c r="E110" i="13" s="1"/>
  <c r="F110" i="13" s="1"/>
  <c r="L80" i="1"/>
  <c r="E80" i="13" s="1"/>
  <c r="F80" i="13" s="1"/>
  <c r="K112" i="1"/>
  <c r="K30" i="10"/>
  <c r="I92" i="4"/>
  <c r="J96" i="4"/>
  <c r="K96" i="4" s="1"/>
  <c r="L108" i="1"/>
  <c r="E108" i="13" s="1"/>
  <c r="F108" i="13" s="1"/>
  <c r="F52" i="1"/>
  <c r="J85" i="1"/>
  <c r="I42" i="10"/>
  <c r="L78" i="1"/>
  <c r="E78" i="13" s="1"/>
  <c r="F78" i="13" s="1"/>
  <c r="F20" i="1"/>
  <c r="G115" i="4"/>
  <c r="F43" i="12"/>
  <c r="K41" i="4"/>
  <c r="G116" i="10"/>
  <c r="K14" i="4"/>
  <c r="F69" i="12"/>
  <c r="I81" i="10"/>
  <c r="I75" i="5"/>
  <c r="I82" i="5"/>
  <c r="H73" i="4"/>
  <c r="I73" i="4" s="1"/>
  <c r="F16" i="12"/>
  <c r="G81" i="10"/>
  <c r="J112" i="10"/>
  <c r="K112" i="10" s="1"/>
  <c r="G120" i="4"/>
  <c r="H122" i="4"/>
  <c r="G122" i="4"/>
  <c r="J48" i="4"/>
  <c r="K48" i="4" s="1"/>
  <c r="I75" i="4"/>
  <c r="I42" i="5"/>
  <c r="H120" i="4"/>
  <c r="H46" i="4"/>
  <c r="J46" i="4" s="1"/>
  <c r="G46" i="4"/>
  <c r="J79" i="4"/>
  <c r="K79" i="4" s="1"/>
  <c r="H78" i="4"/>
  <c r="J78" i="4" s="1"/>
  <c r="K14" i="5"/>
  <c r="C84" i="4"/>
  <c r="E54" i="12" s="1"/>
  <c r="J75" i="4"/>
  <c r="K75" i="4" s="1"/>
  <c r="U52" i="10"/>
  <c r="L76" i="5"/>
  <c r="H76" i="4"/>
  <c r="I76" i="4" s="1"/>
  <c r="L117" i="4"/>
  <c r="G110" i="10"/>
  <c r="F46" i="12"/>
  <c r="H15" i="4"/>
  <c r="I15" i="4" s="1"/>
  <c r="J76" i="10"/>
  <c r="J109" i="4"/>
  <c r="I77" i="10"/>
  <c r="G114" i="4"/>
  <c r="K49" i="5"/>
  <c r="G84" i="10"/>
  <c r="J50" i="10"/>
  <c r="K50" i="10" s="1"/>
  <c r="I84" i="10"/>
  <c r="F51" i="12"/>
  <c r="F17" i="12"/>
  <c r="L45" i="5"/>
  <c r="J110" i="10"/>
  <c r="L110" i="10" s="1"/>
  <c r="K110" i="5"/>
  <c r="J108" i="5"/>
  <c r="L108" i="5" s="1"/>
  <c r="F53" i="12"/>
  <c r="J77" i="10"/>
  <c r="L77" i="10" s="1"/>
  <c r="L115" i="10"/>
  <c r="K115" i="10"/>
  <c r="H116" i="4"/>
  <c r="I11" i="5"/>
  <c r="I110" i="10"/>
  <c r="J106" i="5"/>
  <c r="K106" i="5" s="1"/>
  <c r="J115" i="5"/>
  <c r="L115" i="5" s="1"/>
  <c r="H42" i="4"/>
  <c r="I42" i="4" s="1"/>
  <c r="G42" i="4"/>
  <c r="G116" i="4"/>
  <c r="I78" i="10"/>
  <c r="J113" i="5"/>
  <c r="L113" i="5" s="1"/>
  <c r="G16" i="4"/>
  <c r="I109" i="5"/>
  <c r="K80" i="5"/>
  <c r="G109" i="4"/>
  <c r="H83" i="10"/>
  <c r="I83" i="10" s="1"/>
  <c r="F26" i="12"/>
  <c r="F68" i="12"/>
  <c r="F63" i="12"/>
  <c r="F14" i="12"/>
  <c r="I115" i="5"/>
  <c r="AY19" i="5"/>
  <c r="I40" i="5"/>
  <c r="J83" i="4"/>
  <c r="L83" i="4" s="1"/>
  <c r="J15" i="10"/>
  <c r="K15" i="10" s="1"/>
  <c r="I111" i="5"/>
  <c r="K13" i="5"/>
  <c r="I12" i="5"/>
  <c r="K11" i="5"/>
  <c r="H81" i="4"/>
  <c r="J81" i="4" s="1"/>
  <c r="J15" i="4"/>
  <c r="L15" i="4" s="1"/>
  <c r="C52" i="10"/>
  <c r="L81" i="10"/>
  <c r="O51" i="5"/>
  <c r="L17" i="5"/>
  <c r="H17" i="4"/>
  <c r="I17" i="4" s="1"/>
  <c r="G83" i="4"/>
  <c r="G17" i="4"/>
  <c r="L47" i="5"/>
  <c r="F45" i="12"/>
  <c r="G13" i="4"/>
  <c r="I108" i="10"/>
  <c r="I47" i="5"/>
  <c r="AA51" i="5"/>
  <c r="F64" i="12"/>
  <c r="J119" i="4"/>
  <c r="K119" i="4" s="1"/>
  <c r="H123" i="5"/>
  <c r="E16" i="5"/>
  <c r="F16" i="5" s="1"/>
  <c r="I10" i="4"/>
  <c r="I121" i="5"/>
  <c r="K110" i="10"/>
  <c r="H110" i="4"/>
  <c r="I110" i="4" s="1"/>
  <c r="G75" i="4"/>
  <c r="G77" i="10"/>
  <c r="AM123" i="5"/>
  <c r="H99" i="4"/>
  <c r="I99" i="4" s="1"/>
  <c r="G138" i="4"/>
  <c r="K137" i="10"/>
  <c r="H60" i="1"/>
  <c r="I60" i="1" s="1"/>
  <c r="I60" i="4"/>
  <c r="C102" i="1"/>
  <c r="H97" i="1"/>
  <c r="H102" i="1" s="1"/>
  <c r="I138" i="4"/>
  <c r="K133" i="5"/>
  <c r="G33" i="1"/>
  <c r="J70" i="12"/>
  <c r="G96" i="4"/>
  <c r="G26" i="1"/>
  <c r="C101" i="4"/>
  <c r="I55" i="12" s="1"/>
  <c r="BB19" i="5"/>
  <c r="J50" i="12"/>
  <c r="C68" i="4"/>
  <c r="I38" i="12" s="1"/>
  <c r="G97" i="1"/>
  <c r="G60" i="1"/>
  <c r="H26" i="1"/>
  <c r="I26" i="1" s="1"/>
  <c r="G99" i="4"/>
  <c r="J82" i="10"/>
  <c r="L82" i="10" s="1"/>
  <c r="G14" i="10"/>
  <c r="I15" i="10"/>
  <c r="G118" i="10"/>
  <c r="I74" i="10"/>
  <c r="X19" i="5"/>
  <c r="L61" i="5"/>
  <c r="J68" i="12"/>
  <c r="J10" i="12"/>
  <c r="H34" i="1"/>
  <c r="I34" i="1" s="1"/>
  <c r="J24" i="4"/>
  <c r="I50" i="10"/>
  <c r="F140" i="10"/>
  <c r="G58" i="1"/>
  <c r="E81" i="5"/>
  <c r="E81" i="4" s="1"/>
  <c r="F81" i="4" s="1"/>
  <c r="AD68" i="5"/>
  <c r="AJ68" i="5"/>
  <c r="AP35" i="5"/>
  <c r="AV35" i="5"/>
  <c r="K25" i="5"/>
  <c r="G64" i="4"/>
  <c r="H136" i="4"/>
  <c r="G58" i="4"/>
  <c r="J64" i="4"/>
  <c r="H58" i="1"/>
  <c r="I58" i="1" s="1"/>
  <c r="I96" i="4"/>
  <c r="BB68" i="5"/>
  <c r="L28" i="5"/>
  <c r="L29" i="1" s="1"/>
  <c r="F29" i="13" s="1"/>
  <c r="J34" i="12"/>
  <c r="H120" i="10"/>
  <c r="G34" i="1"/>
  <c r="G24" i="4"/>
  <c r="J74" i="10"/>
  <c r="L74" i="10" s="1"/>
  <c r="F36" i="10"/>
  <c r="G29" i="1"/>
  <c r="R142" i="5"/>
  <c r="E140" i="5"/>
  <c r="E141" i="1" s="1"/>
  <c r="E109" i="5"/>
  <c r="E110" i="10" s="1"/>
  <c r="F110" i="10" s="1"/>
  <c r="H32" i="4"/>
  <c r="G111" i="10"/>
  <c r="G18" i="10"/>
  <c r="AV19" i="5"/>
  <c r="E42" i="5"/>
  <c r="F42" i="5" s="1"/>
  <c r="J111" i="10"/>
  <c r="L111" i="10" s="1"/>
  <c r="BB35" i="5"/>
  <c r="J14" i="12"/>
  <c r="J28" i="4"/>
  <c r="E100" i="5"/>
  <c r="E100" i="4" s="1"/>
  <c r="F100" i="4" s="1"/>
  <c r="E106" i="5"/>
  <c r="E106" i="4" s="1"/>
  <c r="F106" i="4" s="1"/>
  <c r="AA101" i="5"/>
  <c r="AP101" i="5"/>
  <c r="E17" i="5"/>
  <c r="E18" i="10" s="1"/>
  <c r="F18" i="10" s="1"/>
  <c r="E9" i="5"/>
  <c r="F9" i="5" s="1"/>
  <c r="E41" i="5"/>
  <c r="E42" i="10" s="1"/>
  <c r="F42" i="10" s="1"/>
  <c r="G32" i="4"/>
  <c r="BB51" i="5"/>
  <c r="F118" i="5"/>
  <c r="E118" i="4"/>
  <c r="F118" i="4" s="1"/>
  <c r="E14" i="5"/>
  <c r="E14" i="4" s="1"/>
  <c r="F14" i="4" s="1"/>
  <c r="I36" i="10"/>
  <c r="C37" i="10" s="1"/>
  <c r="C37" i="13" s="1"/>
  <c r="X142" i="5"/>
  <c r="E12" i="5"/>
  <c r="F12" i="5" s="1"/>
  <c r="K131" i="10"/>
  <c r="E130" i="5"/>
  <c r="E131" i="1" s="1"/>
  <c r="F131" i="1" s="1"/>
  <c r="L126" i="10"/>
  <c r="E129" i="13" s="1"/>
  <c r="G136" i="1"/>
  <c r="L128" i="10"/>
  <c r="E131" i="13" s="1"/>
  <c r="F131" i="13" s="1"/>
  <c r="K128" i="10"/>
  <c r="J65" i="12"/>
  <c r="G133" i="4"/>
  <c r="X101" i="5"/>
  <c r="AJ101" i="5"/>
  <c r="F102" i="10"/>
  <c r="AV101" i="5"/>
  <c r="G59" i="1"/>
  <c r="H58" i="4"/>
  <c r="C69" i="1"/>
  <c r="J31" i="12"/>
  <c r="G61" i="4"/>
  <c r="H68" i="4"/>
  <c r="AV68" i="5"/>
  <c r="X68" i="5"/>
  <c r="AD35" i="5"/>
  <c r="E24" i="5"/>
  <c r="E24" i="4" s="1"/>
  <c r="F24" i="4" s="1"/>
  <c r="R35" i="5"/>
  <c r="C36" i="1"/>
  <c r="J15" i="12"/>
  <c r="G29" i="4"/>
  <c r="H35" i="4"/>
  <c r="K31" i="10"/>
  <c r="J11" i="12"/>
  <c r="G25" i="4"/>
  <c r="I140" i="10"/>
  <c r="C141" i="10" s="1"/>
  <c r="C144" i="13" s="1"/>
  <c r="K138" i="4"/>
  <c r="I82" i="10"/>
  <c r="K132" i="10"/>
  <c r="BB142" i="5"/>
  <c r="K133" i="10"/>
  <c r="I69" i="10"/>
  <c r="C70" i="10" s="1"/>
  <c r="C70" i="13" s="1"/>
  <c r="K11" i="10"/>
  <c r="I112" i="10"/>
  <c r="AV142" i="5"/>
  <c r="AP142" i="5"/>
  <c r="C142" i="1"/>
  <c r="K127" i="10"/>
  <c r="K32" i="10"/>
  <c r="J36" i="10"/>
  <c r="L35" i="10"/>
  <c r="E35" i="13" s="1"/>
  <c r="F35" i="13" s="1"/>
  <c r="K35" i="10"/>
  <c r="L136" i="10"/>
  <c r="E139" i="13" s="1"/>
  <c r="F139" i="13" s="1"/>
  <c r="K136" i="10"/>
  <c r="I18" i="10"/>
  <c r="J18" i="10"/>
  <c r="K18" i="10" s="1"/>
  <c r="C20" i="10"/>
  <c r="E67" i="5"/>
  <c r="F67" i="5" s="1"/>
  <c r="AM51" i="5"/>
  <c r="E73" i="5"/>
  <c r="E74" i="10" s="1"/>
  <c r="F74" i="10" s="1"/>
  <c r="AM19" i="5"/>
  <c r="G74" i="10"/>
  <c r="C85" i="10"/>
  <c r="AA35" i="5"/>
  <c r="C51" i="4"/>
  <c r="E37" i="12" s="1"/>
  <c r="I14" i="10"/>
  <c r="AV123" i="5"/>
  <c r="G12" i="10"/>
  <c r="H12" i="10"/>
  <c r="E78" i="5"/>
  <c r="E79" i="10" s="1"/>
  <c r="F79" i="10" s="1"/>
  <c r="E108" i="5"/>
  <c r="F108" i="5" s="1"/>
  <c r="X84" i="5"/>
  <c r="E77" i="5"/>
  <c r="F77" i="5" s="1"/>
  <c r="H84" i="5"/>
  <c r="E57" i="5"/>
  <c r="E57" i="4" s="1"/>
  <c r="F57" i="4" s="1"/>
  <c r="E32" i="5"/>
  <c r="E33" i="1" s="1"/>
  <c r="F33" i="1" s="1"/>
  <c r="L15" i="5"/>
  <c r="I83" i="5"/>
  <c r="AJ51" i="5"/>
  <c r="I48" i="4"/>
  <c r="K77" i="5"/>
  <c r="I40" i="4"/>
  <c r="K40" i="4"/>
  <c r="U68" i="5"/>
  <c r="H19" i="5"/>
  <c r="G113" i="10"/>
  <c r="H113" i="10"/>
  <c r="J113" i="10" s="1"/>
  <c r="K113" i="10" s="1"/>
  <c r="J50" i="5"/>
  <c r="F30" i="12"/>
  <c r="G44" i="4"/>
  <c r="H44" i="4"/>
  <c r="AJ19" i="5"/>
  <c r="I78" i="5"/>
  <c r="I112" i="5"/>
  <c r="E30" i="5"/>
  <c r="F30" i="5" s="1"/>
  <c r="E40" i="5"/>
  <c r="F40" i="5" s="1"/>
  <c r="E10" i="5"/>
  <c r="E11" i="10" s="1"/>
  <c r="F11" i="10" s="1"/>
  <c r="I74" i="5"/>
  <c r="E59" i="5"/>
  <c r="F59" i="5" s="1"/>
  <c r="H13" i="10"/>
  <c r="J13" i="10" s="1"/>
  <c r="AY51" i="5"/>
  <c r="H45" i="10"/>
  <c r="G45" i="10"/>
  <c r="H43" i="10"/>
  <c r="G43" i="10"/>
  <c r="H51" i="10"/>
  <c r="G51" i="10"/>
  <c r="G16" i="10"/>
  <c r="H16" i="10"/>
  <c r="I48" i="5"/>
  <c r="J48" i="5"/>
  <c r="AA84" i="5"/>
  <c r="H47" i="10"/>
  <c r="G47" i="10"/>
  <c r="J124" i="1"/>
  <c r="E93" i="5"/>
  <c r="E94" i="1" s="1"/>
  <c r="F94" i="1" s="1"/>
  <c r="C123" i="5"/>
  <c r="E116" i="5"/>
  <c r="E116" i="4" s="1"/>
  <c r="F116" i="4" s="1"/>
  <c r="O123" i="5"/>
  <c r="I77" i="5"/>
  <c r="E46" i="5"/>
  <c r="E47" i="10" s="1"/>
  <c r="F47" i="10" s="1"/>
  <c r="R84" i="5"/>
  <c r="E82" i="5"/>
  <c r="E82" i="4" s="1"/>
  <c r="F82" i="4" s="1"/>
  <c r="E74" i="5"/>
  <c r="E74" i="4" s="1"/>
  <c r="F74" i="4" s="1"/>
  <c r="G40" i="4"/>
  <c r="K116" i="1"/>
  <c r="E134" i="5"/>
  <c r="F134" i="5" s="1"/>
  <c r="E132" i="5"/>
  <c r="F132" i="5" s="1"/>
  <c r="E115" i="5"/>
  <c r="F115" i="5" s="1"/>
  <c r="F117" i="5"/>
  <c r="E117" i="4"/>
  <c r="F117" i="4" s="1"/>
  <c r="J46" i="5"/>
  <c r="I46" i="5"/>
  <c r="F66" i="12"/>
  <c r="G112" i="4"/>
  <c r="G49" i="10"/>
  <c r="H49" i="10"/>
  <c r="AG142" i="5"/>
  <c r="K44" i="5"/>
  <c r="I16" i="5"/>
  <c r="C19" i="4"/>
  <c r="E20" i="12" s="1"/>
  <c r="G44" i="10"/>
  <c r="J14" i="10"/>
  <c r="K14" i="10" s="1"/>
  <c r="O142" i="5"/>
  <c r="E135" i="5"/>
  <c r="E135" i="4" s="1"/>
  <c r="F135" i="4" s="1"/>
  <c r="F119" i="5"/>
  <c r="E119" i="4"/>
  <c r="F119" i="4" s="1"/>
  <c r="H17" i="10"/>
  <c r="G17" i="10"/>
  <c r="J43" i="5"/>
  <c r="I43" i="5"/>
  <c r="F29" i="12"/>
  <c r="H43" i="4"/>
  <c r="G43" i="4"/>
  <c r="J16" i="4"/>
  <c r="AJ123" i="5"/>
  <c r="AA123" i="5"/>
  <c r="E31" i="5"/>
  <c r="F31" i="5" s="1"/>
  <c r="E28" i="5"/>
  <c r="F28" i="5" s="1"/>
  <c r="E50" i="5"/>
  <c r="E50" i="4" s="1"/>
  <c r="F50" i="4" s="1"/>
  <c r="AG51" i="5"/>
  <c r="U19" i="5"/>
  <c r="E122" i="5"/>
  <c r="F122" i="5" s="1"/>
  <c r="AY101" i="5"/>
  <c r="E110" i="5"/>
  <c r="F110" i="5" s="1"/>
  <c r="AD84" i="5"/>
  <c r="AV84" i="5"/>
  <c r="E113" i="5"/>
  <c r="F113" i="5" s="1"/>
  <c r="E66" i="5"/>
  <c r="E66" i="4" s="1"/>
  <c r="F66" i="4" s="1"/>
  <c r="E49" i="5"/>
  <c r="F49" i="5" s="1"/>
  <c r="E45" i="5"/>
  <c r="F45" i="5" s="1"/>
  <c r="E83" i="5"/>
  <c r="F83" i="5" s="1"/>
  <c r="E44" i="5"/>
  <c r="E44" i="4" s="1"/>
  <c r="F44" i="4" s="1"/>
  <c r="E13" i="5"/>
  <c r="E13" i="4" s="1"/>
  <c r="F13" i="4" s="1"/>
  <c r="E11" i="5"/>
  <c r="E11" i="4" s="1"/>
  <c r="F11" i="4" s="1"/>
  <c r="G41" i="10"/>
  <c r="E33" i="5"/>
  <c r="E34" i="1" s="1"/>
  <c r="F34" i="1" s="1"/>
  <c r="E95" i="5"/>
  <c r="F95" i="5" s="1"/>
  <c r="AY35" i="5"/>
  <c r="H48" i="10"/>
  <c r="G48" i="10"/>
  <c r="F13" i="12"/>
  <c r="G12" i="4"/>
  <c r="H12" i="4"/>
  <c r="F60" i="12"/>
  <c r="G106" i="4"/>
  <c r="F33" i="12"/>
  <c r="G47" i="4"/>
  <c r="H114" i="10"/>
  <c r="G114" i="10"/>
  <c r="J41" i="10"/>
  <c r="I41" i="10"/>
  <c r="H107" i="10"/>
  <c r="G107" i="10"/>
  <c r="G75" i="10"/>
  <c r="H75" i="10"/>
  <c r="J44" i="10"/>
  <c r="I44" i="10"/>
  <c r="I113" i="4"/>
  <c r="J113" i="4"/>
  <c r="E114" i="5"/>
  <c r="F114" i="5" s="1"/>
  <c r="E112" i="5"/>
  <c r="F112" i="5" s="1"/>
  <c r="AY84" i="5"/>
  <c r="AY123" i="5"/>
  <c r="E131" i="5"/>
  <c r="E131" i="4" s="1"/>
  <c r="F131" i="4" s="1"/>
  <c r="I120" i="5"/>
  <c r="E111" i="5"/>
  <c r="F111" i="5" s="1"/>
  <c r="AP84" i="5"/>
  <c r="AJ84" i="5"/>
  <c r="AG84" i="5"/>
  <c r="E65" i="5"/>
  <c r="E65" i="4" s="1"/>
  <c r="F65" i="4" s="1"/>
  <c r="O101" i="5"/>
  <c r="AV51" i="5"/>
  <c r="X51" i="5"/>
  <c r="U35" i="5"/>
  <c r="E18" i="5"/>
  <c r="F18" i="5" s="1"/>
  <c r="E92" i="5"/>
  <c r="E93" i="1" s="1"/>
  <c r="F93" i="1" s="1"/>
  <c r="E89" i="5"/>
  <c r="E90" i="1" s="1"/>
  <c r="F90" i="1" s="1"/>
  <c r="E48" i="5"/>
  <c r="F48" i="5" s="1"/>
  <c r="E43" i="5"/>
  <c r="E43" i="4" s="1"/>
  <c r="F43" i="4" s="1"/>
  <c r="E76" i="5"/>
  <c r="E76" i="4" s="1"/>
  <c r="F76" i="4" s="1"/>
  <c r="AA19" i="5"/>
  <c r="J16" i="5"/>
  <c r="K16" i="5" s="1"/>
  <c r="AG19" i="5"/>
  <c r="F67" i="12"/>
  <c r="E47" i="5"/>
  <c r="F47" i="5" s="1"/>
  <c r="I16" i="4"/>
  <c r="E133" i="5"/>
  <c r="F133" i="5" s="1"/>
  <c r="H51" i="5"/>
  <c r="F44" i="12"/>
  <c r="G74" i="4"/>
  <c r="K117" i="5"/>
  <c r="L117" i="5"/>
  <c r="AY142" i="5"/>
  <c r="AY68" i="5"/>
  <c r="E91" i="5"/>
  <c r="E91" i="4" s="1"/>
  <c r="F91" i="4" s="1"/>
  <c r="AM142" i="5"/>
  <c r="E90" i="5"/>
  <c r="E91" i="1" s="1"/>
  <c r="F91" i="1" s="1"/>
  <c r="E63" i="5"/>
  <c r="E63" i="4" s="1"/>
  <c r="F63" i="4" s="1"/>
  <c r="E25" i="5"/>
  <c r="E26" i="1" s="1"/>
  <c r="F26" i="1" s="1"/>
  <c r="E60" i="5"/>
  <c r="E60" i="4" s="1"/>
  <c r="F60" i="4" s="1"/>
  <c r="AG35" i="5"/>
  <c r="AA142" i="5"/>
  <c r="BB123" i="5"/>
  <c r="AM35" i="5"/>
  <c r="E26" i="5"/>
  <c r="E26" i="4" s="1"/>
  <c r="F26" i="4" s="1"/>
  <c r="AM68" i="5"/>
  <c r="O68" i="5"/>
  <c r="E34" i="5"/>
  <c r="E34" i="4" s="1"/>
  <c r="F34" i="4" s="1"/>
  <c r="E138" i="5"/>
  <c r="F138" i="5" s="1"/>
  <c r="X123" i="5"/>
  <c r="U123" i="5"/>
  <c r="E128" i="5"/>
  <c r="E128" i="4" s="1"/>
  <c r="F128" i="4" s="1"/>
  <c r="AG101" i="5"/>
  <c r="E98" i="5"/>
  <c r="E98" i="4" s="1"/>
  <c r="F98" i="4" s="1"/>
  <c r="E61" i="5"/>
  <c r="F61" i="5" s="1"/>
  <c r="E99" i="5"/>
  <c r="E99" i="4" s="1"/>
  <c r="F99" i="4" s="1"/>
  <c r="E94" i="5"/>
  <c r="E94" i="4" s="1"/>
  <c r="F94" i="4" s="1"/>
  <c r="AS101" i="5"/>
  <c r="AG68" i="5"/>
  <c r="AS68" i="5"/>
  <c r="AS35" i="5"/>
  <c r="E93" i="4"/>
  <c r="F93" i="4" s="1"/>
  <c r="E31" i="1"/>
  <c r="F31" i="1" s="1"/>
  <c r="K138" i="5"/>
  <c r="L138" i="5"/>
  <c r="BB84" i="5"/>
  <c r="L92" i="5"/>
  <c r="K92" i="5"/>
  <c r="L91" i="5"/>
  <c r="K91" i="5"/>
  <c r="K41" i="5"/>
  <c r="L41" i="5"/>
  <c r="L94" i="5"/>
  <c r="K94" i="5"/>
  <c r="L89" i="5"/>
  <c r="K89" i="5"/>
  <c r="J63" i="5"/>
  <c r="I63" i="5"/>
  <c r="R68" i="5"/>
  <c r="L42" i="5"/>
  <c r="K42" i="5"/>
  <c r="J139" i="4"/>
  <c r="I139" i="4"/>
  <c r="J67" i="4"/>
  <c r="I67" i="4"/>
  <c r="O19" i="5"/>
  <c r="K27" i="5"/>
  <c r="L27" i="5"/>
  <c r="L28" i="1" s="1"/>
  <c r="F28" i="13" s="1"/>
  <c r="J31" i="4"/>
  <c r="I31" i="4"/>
  <c r="J98" i="1"/>
  <c r="I98" i="1"/>
  <c r="I27" i="1"/>
  <c r="J27" i="1"/>
  <c r="K27" i="1" s="1"/>
  <c r="J33" i="1"/>
  <c r="K33" i="1" s="1"/>
  <c r="I33" i="1"/>
  <c r="I94" i="4"/>
  <c r="J46" i="10"/>
  <c r="I46" i="10"/>
  <c r="I62" i="1"/>
  <c r="J62" i="1"/>
  <c r="I52" i="1"/>
  <c r="C53" i="1" s="1"/>
  <c r="C53" i="13" s="1"/>
  <c r="K75" i="5"/>
  <c r="L75" i="5"/>
  <c r="L139" i="10"/>
  <c r="E142" i="13" s="1"/>
  <c r="F142" i="13" s="1"/>
  <c r="K139" i="10"/>
  <c r="J67" i="1"/>
  <c r="L108" i="10"/>
  <c r="K108" i="10"/>
  <c r="J135" i="5"/>
  <c r="I135" i="5"/>
  <c r="L141" i="5"/>
  <c r="K141" i="5"/>
  <c r="J129" i="5"/>
  <c r="I129" i="5"/>
  <c r="H142" i="5"/>
  <c r="K111" i="5"/>
  <c r="L111" i="5"/>
  <c r="J96" i="5"/>
  <c r="I96" i="5"/>
  <c r="E136" i="5"/>
  <c r="K136" i="5"/>
  <c r="L136" i="5"/>
  <c r="AD142" i="5"/>
  <c r="K140" i="5"/>
  <c r="L140" i="5"/>
  <c r="AJ142" i="5"/>
  <c r="R123" i="5"/>
  <c r="E129" i="5"/>
  <c r="E121" i="5"/>
  <c r="L95" i="5"/>
  <c r="K95" i="5"/>
  <c r="L134" i="5"/>
  <c r="K134" i="5"/>
  <c r="E120" i="5"/>
  <c r="E79" i="5"/>
  <c r="AS142" i="5"/>
  <c r="L93" i="5"/>
  <c r="K93" i="5"/>
  <c r="K78" i="5"/>
  <c r="L78" i="5"/>
  <c r="AM84" i="5"/>
  <c r="L31" i="5"/>
  <c r="L32" i="1" s="1"/>
  <c r="F32" i="13" s="1"/>
  <c r="K31" i="5"/>
  <c r="E29" i="5"/>
  <c r="E27" i="5"/>
  <c r="L112" i="5"/>
  <c r="K112" i="5"/>
  <c r="L81" i="5"/>
  <c r="K81" i="5"/>
  <c r="J62" i="5"/>
  <c r="I62" i="5"/>
  <c r="J59" i="5"/>
  <c r="I59" i="5"/>
  <c r="AJ35" i="5"/>
  <c r="I101" i="5"/>
  <c r="C102" i="5" s="1"/>
  <c r="O84" i="5"/>
  <c r="R51" i="5"/>
  <c r="X35" i="5"/>
  <c r="L18" i="5"/>
  <c r="K18" i="5"/>
  <c r="AA68" i="5"/>
  <c r="AD19" i="5"/>
  <c r="C142" i="4"/>
  <c r="I74" i="12" s="1"/>
  <c r="J97" i="4"/>
  <c r="I97" i="4"/>
  <c r="J129" i="4"/>
  <c r="I129" i="4"/>
  <c r="J99" i="4"/>
  <c r="J82" i="4"/>
  <c r="I82" i="4"/>
  <c r="J61" i="4"/>
  <c r="I61" i="4"/>
  <c r="U51" i="5"/>
  <c r="I33" i="4"/>
  <c r="J33" i="4"/>
  <c r="I107" i="4"/>
  <c r="J107" i="4"/>
  <c r="I98" i="4"/>
  <c r="J98" i="4"/>
  <c r="J45" i="4"/>
  <c r="I45" i="4"/>
  <c r="K138" i="10"/>
  <c r="L138" i="10"/>
  <c r="E141" i="13" s="1"/>
  <c r="F141" i="13" s="1"/>
  <c r="L19" i="10"/>
  <c r="K19" i="10"/>
  <c r="I136" i="1"/>
  <c r="J136" i="1"/>
  <c r="C120" i="10"/>
  <c r="C122" i="4"/>
  <c r="E76" i="12" s="1"/>
  <c r="J35" i="1"/>
  <c r="K35" i="1" s="1"/>
  <c r="I35" i="1"/>
  <c r="K128" i="4"/>
  <c r="L128" i="4"/>
  <c r="I81" i="4"/>
  <c r="L30" i="4"/>
  <c r="K30" i="4"/>
  <c r="L10" i="4"/>
  <c r="K10" i="4"/>
  <c r="J59" i="1"/>
  <c r="I59" i="1"/>
  <c r="I58" i="4"/>
  <c r="J58" i="4"/>
  <c r="I139" i="1"/>
  <c r="J139" i="1"/>
  <c r="J101" i="1"/>
  <c r="I101" i="1"/>
  <c r="I130" i="4"/>
  <c r="J130" i="4"/>
  <c r="K49" i="4"/>
  <c r="L49" i="4"/>
  <c r="L137" i="5"/>
  <c r="K137" i="5"/>
  <c r="K100" i="10"/>
  <c r="L100" i="10"/>
  <c r="E100" i="13" s="1"/>
  <c r="K98" i="10"/>
  <c r="L98" i="10"/>
  <c r="E98" i="13" s="1"/>
  <c r="K96" i="10"/>
  <c r="L96" i="10"/>
  <c r="E96" i="13" s="1"/>
  <c r="K94" i="10"/>
  <c r="L94" i="10"/>
  <c r="E94" i="13" s="1"/>
  <c r="K92" i="10"/>
  <c r="L92" i="10"/>
  <c r="E92" i="13" s="1"/>
  <c r="J102" i="10"/>
  <c r="K90" i="10"/>
  <c r="L90" i="10"/>
  <c r="E90" i="13" s="1"/>
  <c r="H142" i="1"/>
  <c r="I66" i="1"/>
  <c r="J66" i="1"/>
  <c r="K60" i="4"/>
  <c r="L60" i="4"/>
  <c r="L34" i="4"/>
  <c r="K34" i="4"/>
  <c r="C120" i="4"/>
  <c r="E74" i="12" s="1"/>
  <c r="C118" i="10"/>
  <c r="I77" i="4"/>
  <c r="J77" i="4"/>
  <c r="L135" i="10"/>
  <c r="E138" i="13" s="1"/>
  <c r="F138" i="13" s="1"/>
  <c r="K135" i="10"/>
  <c r="I124" i="1"/>
  <c r="C125" i="1" s="1"/>
  <c r="J93" i="1"/>
  <c r="I93" i="1"/>
  <c r="L131" i="5"/>
  <c r="K131" i="5"/>
  <c r="L128" i="5"/>
  <c r="K128" i="5"/>
  <c r="L90" i="5"/>
  <c r="K90" i="5"/>
  <c r="J56" i="5"/>
  <c r="H68" i="5"/>
  <c r="I56" i="5"/>
  <c r="AP123" i="5"/>
  <c r="K130" i="5"/>
  <c r="L130" i="5"/>
  <c r="R101" i="5"/>
  <c r="E75" i="5"/>
  <c r="K26" i="5"/>
  <c r="L26" i="5"/>
  <c r="L27" i="1" s="1"/>
  <c r="F27" i="13" s="1"/>
  <c r="J114" i="4"/>
  <c r="I114" i="4"/>
  <c r="J95" i="4"/>
  <c r="I95" i="4"/>
  <c r="L24" i="5"/>
  <c r="L25" i="1" s="1"/>
  <c r="F25" i="13" s="1"/>
  <c r="K24" i="5"/>
  <c r="J35" i="5"/>
  <c r="J25" i="1"/>
  <c r="I29" i="4"/>
  <c r="J29" i="4"/>
  <c r="J61" i="1"/>
  <c r="I61" i="1"/>
  <c r="I30" i="1"/>
  <c r="J30" i="1"/>
  <c r="K30" i="1" s="1"/>
  <c r="I141" i="1"/>
  <c r="J141" i="1"/>
  <c r="L139" i="5"/>
  <c r="K139" i="5"/>
  <c r="E139" i="5"/>
  <c r="AS123" i="5"/>
  <c r="L67" i="5"/>
  <c r="K67" i="5"/>
  <c r="AG123" i="5"/>
  <c r="L114" i="5"/>
  <c r="K114" i="5"/>
  <c r="E80" i="5"/>
  <c r="J65" i="5"/>
  <c r="I65" i="5"/>
  <c r="AP51" i="5"/>
  <c r="L60" i="5"/>
  <c r="K60" i="5"/>
  <c r="K32" i="5"/>
  <c r="L32" i="5"/>
  <c r="L33" i="1" s="1"/>
  <c r="F33" i="13" s="1"/>
  <c r="O35" i="5"/>
  <c r="L120" i="5"/>
  <c r="K120" i="5"/>
  <c r="AD101" i="5"/>
  <c r="AP68" i="5"/>
  <c r="E56" i="5"/>
  <c r="AS51" i="5"/>
  <c r="AP19" i="5"/>
  <c r="R19" i="5"/>
  <c r="J135" i="4"/>
  <c r="I135" i="4"/>
  <c r="J89" i="4"/>
  <c r="I89" i="4"/>
  <c r="J63" i="4"/>
  <c r="I63" i="4"/>
  <c r="J107" i="5"/>
  <c r="I107" i="5"/>
  <c r="J137" i="4"/>
  <c r="I137" i="4"/>
  <c r="J112" i="4"/>
  <c r="I112" i="4"/>
  <c r="J91" i="4"/>
  <c r="I91" i="4"/>
  <c r="J74" i="4"/>
  <c r="I74" i="4"/>
  <c r="I35" i="5"/>
  <c r="C36" i="5" s="1"/>
  <c r="I25" i="1"/>
  <c r="K9" i="5"/>
  <c r="L9" i="5"/>
  <c r="J50" i="4"/>
  <c r="I50" i="4"/>
  <c r="J11" i="4"/>
  <c r="I11" i="4"/>
  <c r="I47" i="4"/>
  <c r="J47" i="4"/>
  <c r="I18" i="4"/>
  <c r="J18" i="4"/>
  <c r="K83" i="5"/>
  <c r="L83" i="5"/>
  <c r="AS19" i="5"/>
  <c r="J141" i="4"/>
  <c r="I141" i="4"/>
  <c r="J27" i="4"/>
  <c r="I27" i="4"/>
  <c r="J79" i="10"/>
  <c r="I79" i="10"/>
  <c r="K57" i="10"/>
  <c r="K69" i="10" s="1"/>
  <c r="J69" i="10"/>
  <c r="L57" i="10"/>
  <c r="E57" i="13" s="1"/>
  <c r="J140" i="1"/>
  <c r="I140" i="1"/>
  <c r="J132" i="1"/>
  <c r="I132" i="1"/>
  <c r="C115" i="4"/>
  <c r="C116" i="10"/>
  <c r="I31" i="1"/>
  <c r="J31" i="1"/>
  <c r="K31" i="1" s="1"/>
  <c r="K140" i="4"/>
  <c r="L140" i="4"/>
  <c r="K92" i="4"/>
  <c r="L92" i="4"/>
  <c r="J134" i="1"/>
  <c r="I134" i="1"/>
  <c r="I134" i="4"/>
  <c r="J134" i="4"/>
  <c r="H142" i="4"/>
  <c r="L80" i="10"/>
  <c r="K80" i="10"/>
  <c r="J64" i="1"/>
  <c r="I64" i="1"/>
  <c r="I66" i="4"/>
  <c r="J66" i="4"/>
  <c r="K101" i="10"/>
  <c r="L101" i="10"/>
  <c r="E101" i="13" s="1"/>
  <c r="K99" i="10"/>
  <c r="L99" i="10"/>
  <c r="E99" i="13" s="1"/>
  <c r="K97" i="10"/>
  <c r="L97" i="10"/>
  <c r="E97" i="13" s="1"/>
  <c r="K95" i="10"/>
  <c r="L95" i="10"/>
  <c r="E95" i="13" s="1"/>
  <c r="K93" i="10"/>
  <c r="L93" i="10"/>
  <c r="E93" i="13" s="1"/>
  <c r="K91" i="10"/>
  <c r="L91" i="10"/>
  <c r="E91" i="13" s="1"/>
  <c r="I137" i="1"/>
  <c r="J137" i="1"/>
  <c r="J121" i="5"/>
  <c r="C121" i="4"/>
  <c r="C119" i="10"/>
  <c r="I95" i="1"/>
  <c r="J95" i="1"/>
  <c r="I32" i="1"/>
  <c r="J32" i="1"/>
  <c r="K32" i="1" s="1"/>
  <c r="J90" i="4"/>
  <c r="J130" i="1"/>
  <c r="I130" i="1"/>
  <c r="J63" i="1"/>
  <c r="I63" i="1"/>
  <c r="L84" i="10"/>
  <c r="K84" i="10"/>
  <c r="J138" i="1"/>
  <c r="I138" i="1"/>
  <c r="J100" i="1"/>
  <c r="I100" i="1"/>
  <c r="L30" i="5"/>
  <c r="L31" i="1" s="1"/>
  <c r="F31" i="13" s="1"/>
  <c r="K30" i="5"/>
  <c r="L10" i="10"/>
  <c r="K10" i="10"/>
  <c r="F130" i="5"/>
  <c r="E96" i="5"/>
  <c r="L66" i="5"/>
  <c r="K66" i="5"/>
  <c r="L40" i="5"/>
  <c r="K40" i="5"/>
  <c r="J93" i="4"/>
  <c r="I93" i="4"/>
  <c r="J57" i="4"/>
  <c r="I57" i="4"/>
  <c r="J32" i="4"/>
  <c r="I32" i="4"/>
  <c r="J90" i="1"/>
  <c r="I90" i="1"/>
  <c r="J68" i="1"/>
  <c r="I68" i="1"/>
  <c r="K64" i="4"/>
  <c r="L64" i="4"/>
  <c r="I99" i="1"/>
  <c r="J99" i="1"/>
  <c r="I62" i="4"/>
  <c r="J62" i="4"/>
  <c r="I111" i="4"/>
  <c r="J111" i="4"/>
  <c r="E133" i="1"/>
  <c r="F133" i="1" s="1"/>
  <c r="I122" i="5"/>
  <c r="J122" i="5"/>
  <c r="L106" i="5"/>
  <c r="E137" i="5"/>
  <c r="J132" i="5"/>
  <c r="I132" i="5"/>
  <c r="AD123" i="5"/>
  <c r="L100" i="5"/>
  <c r="K100" i="5"/>
  <c r="BB101" i="5"/>
  <c r="L109" i="5"/>
  <c r="K109" i="5"/>
  <c r="E107" i="5"/>
  <c r="AM101" i="5"/>
  <c r="AS84" i="5"/>
  <c r="U84" i="5"/>
  <c r="U142" i="5"/>
  <c r="E97" i="5"/>
  <c r="U101" i="5"/>
  <c r="L73" i="5"/>
  <c r="K73" i="5"/>
  <c r="E64" i="5"/>
  <c r="I57" i="5"/>
  <c r="J57" i="5"/>
  <c r="J79" i="5"/>
  <c r="J84" i="5" s="1"/>
  <c r="I79" i="5"/>
  <c r="E58" i="5"/>
  <c r="AD51" i="5"/>
  <c r="H101" i="5"/>
  <c r="E62" i="5"/>
  <c r="L33" i="5"/>
  <c r="L34" i="1" s="1"/>
  <c r="F34" i="13" s="1"/>
  <c r="K33" i="5"/>
  <c r="E15" i="5"/>
  <c r="K12" i="5"/>
  <c r="L12" i="5"/>
  <c r="K10" i="5"/>
  <c r="L10" i="5"/>
  <c r="J131" i="4"/>
  <c r="I131" i="4"/>
  <c r="J106" i="4"/>
  <c r="I106" i="4"/>
  <c r="J59" i="4"/>
  <c r="I59" i="4"/>
  <c r="J133" i="4"/>
  <c r="I133" i="4"/>
  <c r="J108" i="4"/>
  <c r="I108" i="4"/>
  <c r="J65" i="4"/>
  <c r="I65" i="4"/>
  <c r="L82" i="5"/>
  <c r="K82" i="5"/>
  <c r="L74" i="5"/>
  <c r="K74" i="5"/>
  <c r="I25" i="4"/>
  <c r="J25" i="4"/>
  <c r="I9" i="4"/>
  <c r="J9" i="4"/>
  <c r="K109" i="4"/>
  <c r="L109" i="4"/>
  <c r="K100" i="4"/>
  <c r="L100" i="4"/>
  <c r="J13" i="4"/>
  <c r="I13" i="4"/>
  <c r="K134" i="10"/>
  <c r="L134" i="10"/>
  <c r="E137" i="13" s="1"/>
  <c r="F137" i="13" s="1"/>
  <c r="J94" i="1"/>
  <c r="I94" i="1"/>
  <c r="J57" i="1"/>
  <c r="I57" i="1"/>
  <c r="I136" i="4"/>
  <c r="J136" i="4"/>
  <c r="K132" i="4"/>
  <c r="L132" i="4"/>
  <c r="K118" i="4"/>
  <c r="L118" i="4"/>
  <c r="I102" i="10"/>
  <c r="C103" i="10" s="1"/>
  <c r="C103" i="13" s="1"/>
  <c r="I133" i="1"/>
  <c r="J133" i="1"/>
  <c r="I91" i="1"/>
  <c r="J91" i="1"/>
  <c r="I28" i="1"/>
  <c r="J28" i="1"/>
  <c r="K28" i="1" s="1"/>
  <c r="J96" i="1"/>
  <c r="I96" i="1"/>
  <c r="K29" i="5"/>
  <c r="L29" i="5"/>
  <c r="L30" i="1" s="1"/>
  <c r="F30" i="13" s="1"/>
  <c r="K56" i="4"/>
  <c r="L56" i="4"/>
  <c r="J131" i="1"/>
  <c r="I131" i="1"/>
  <c r="J92" i="1"/>
  <c r="I92" i="1"/>
  <c r="L26" i="4"/>
  <c r="K26" i="4"/>
  <c r="K78" i="10"/>
  <c r="L78" i="10"/>
  <c r="K24" i="4"/>
  <c r="L24" i="4"/>
  <c r="K52" i="1"/>
  <c r="C116" i="4"/>
  <c r="C117" i="10"/>
  <c r="I116" i="5"/>
  <c r="J116" i="5"/>
  <c r="L96" i="4" l="1"/>
  <c r="E32" i="4"/>
  <c r="F32" i="4" s="1"/>
  <c r="H101" i="4"/>
  <c r="I65" i="1"/>
  <c r="I69" i="1" s="1"/>
  <c r="C70" i="1" s="1"/>
  <c r="E49" i="10"/>
  <c r="F49" i="10" s="1"/>
  <c r="E130" i="4"/>
  <c r="F130" i="4" s="1"/>
  <c r="J109" i="10"/>
  <c r="L112" i="10"/>
  <c r="E132" i="4"/>
  <c r="F132" i="4" s="1"/>
  <c r="I46" i="4"/>
  <c r="F93" i="5"/>
  <c r="F32" i="5"/>
  <c r="I13" i="10"/>
  <c r="F100" i="5"/>
  <c r="K42" i="10"/>
  <c r="I80" i="4"/>
  <c r="I84" i="4" s="1"/>
  <c r="J76" i="4"/>
  <c r="L76" i="4" s="1"/>
  <c r="K85" i="1"/>
  <c r="J42" i="4"/>
  <c r="I97" i="1"/>
  <c r="I102" i="1" s="1"/>
  <c r="C103" i="1" s="1"/>
  <c r="J58" i="1"/>
  <c r="J34" i="1"/>
  <c r="K34" i="1" s="1"/>
  <c r="E17" i="4"/>
  <c r="F17" i="4" s="1"/>
  <c r="K124" i="1"/>
  <c r="J97" i="1"/>
  <c r="F17" i="5"/>
  <c r="I129" i="1"/>
  <c r="I135" i="1"/>
  <c r="E95" i="4"/>
  <c r="F95" i="4" s="1"/>
  <c r="K83" i="4"/>
  <c r="J17" i="4"/>
  <c r="K17" i="4" s="1"/>
  <c r="F24" i="5"/>
  <c r="F25" i="1" s="1"/>
  <c r="E75" i="10"/>
  <c r="F75" i="10" s="1"/>
  <c r="J83" i="10"/>
  <c r="L83" i="10" s="1"/>
  <c r="F116" i="5"/>
  <c r="E17" i="10"/>
  <c r="F17" i="10" s="1"/>
  <c r="E16" i="4"/>
  <c r="F16" i="4" s="1"/>
  <c r="H85" i="10"/>
  <c r="K115" i="5"/>
  <c r="K111" i="10"/>
  <c r="K74" i="10"/>
  <c r="F74" i="5"/>
  <c r="E73" i="4"/>
  <c r="F73" i="4" s="1"/>
  <c r="J60" i="1"/>
  <c r="K60" i="1" s="1"/>
  <c r="K15" i="4"/>
  <c r="H36" i="1"/>
  <c r="J26" i="1"/>
  <c r="K26" i="1" s="1"/>
  <c r="E10" i="4"/>
  <c r="F10" i="4" s="1"/>
  <c r="H69" i="1"/>
  <c r="K77" i="10"/>
  <c r="K113" i="5"/>
  <c r="J73" i="4"/>
  <c r="E101" i="1"/>
  <c r="F101" i="1" s="1"/>
  <c r="F14" i="5"/>
  <c r="I122" i="4"/>
  <c r="E43" i="10"/>
  <c r="F43" i="10" s="1"/>
  <c r="L15" i="10"/>
  <c r="E135" i="1"/>
  <c r="F135" i="1" s="1"/>
  <c r="K108" i="5"/>
  <c r="E58" i="1"/>
  <c r="F58" i="1" s="1"/>
  <c r="E109" i="10"/>
  <c r="F109" i="10" s="1"/>
  <c r="E42" i="4"/>
  <c r="F42" i="4" s="1"/>
  <c r="E134" i="4"/>
  <c r="F134" i="4" s="1"/>
  <c r="E15" i="10"/>
  <c r="F15" i="10" s="1"/>
  <c r="H84" i="4"/>
  <c r="F57" i="5"/>
  <c r="E108" i="4"/>
  <c r="F108" i="4" s="1"/>
  <c r="H51" i="4"/>
  <c r="J19" i="5"/>
  <c r="F65" i="5"/>
  <c r="F82" i="5"/>
  <c r="E64" i="1"/>
  <c r="F64" i="1" s="1"/>
  <c r="E77" i="10"/>
  <c r="F77" i="10" s="1"/>
  <c r="E51" i="10"/>
  <c r="F51" i="10" s="1"/>
  <c r="E33" i="4"/>
  <c r="F33" i="4" s="1"/>
  <c r="E114" i="10"/>
  <c r="F114" i="10" s="1"/>
  <c r="J51" i="5"/>
  <c r="H123" i="4"/>
  <c r="E107" i="10"/>
  <c r="F107" i="10" s="1"/>
  <c r="J110" i="4"/>
  <c r="L110" i="4" s="1"/>
  <c r="F26" i="5"/>
  <c r="L48" i="4"/>
  <c r="I78" i="4"/>
  <c r="E13" i="10"/>
  <c r="F13" i="10" s="1"/>
  <c r="I19" i="5"/>
  <c r="C20" i="5" s="1"/>
  <c r="L50" i="10"/>
  <c r="I120" i="10"/>
  <c r="E41" i="4"/>
  <c r="F41" i="4" s="1"/>
  <c r="E109" i="4"/>
  <c r="F109" i="4" s="1"/>
  <c r="E14" i="10"/>
  <c r="F14" i="10" s="1"/>
  <c r="F89" i="5"/>
  <c r="L75" i="4"/>
  <c r="F41" i="5"/>
  <c r="F109" i="5"/>
  <c r="E12" i="4"/>
  <c r="F12" i="4" s="1"/>
  <c r="F13" i="5"/>
  <c r="E112" i="4"/>
  <c r="F112" i="4" s="1"/>
  <c r="E50" i="10"/>
  <c r="F50" i="10" s="1"/>
  <c r="L79" i="4"/>
  <c r="E96" i="1"/>
  <c r="F96" i="1" s="1"/>
  <c r="K82" i="10"/>
  <c r="E68" i="1"/>
  <c r="F68" i="1" s="1"/>
  <c r="E25" i="1"/>
  <c r="E32" i="1"/>
  <c r="F32" i="1" s="1"/>
  <c r="E117" i="10"/>
  <c r="F117" i="10" s="1"/>
  <c r="E49" i="4"/>
  <c r="F49" i="4" s="1"/>
  <c r="E78" i="4"/>
  <c r="F78" i="4" s="1"/>
  <c r="E89" i="4"/>
  <c r="F89" i="4" s="1"/>
  <c r="K76" i="10"/>
  <c r="L76" i="10"/>
  <c r="L119" i="4"/>
  <c r="F76" i="5"/>
  <c r="F131" i="5"/>
  <c r="E111" i="10"/>
  <c r="F111" i="10" s="1"/>
  <c r="E92" i="4"/>
  <c r="F92" i="4" s="1"/>
  <c r="L16" i="5"/>
  <c r="F92" i="5"/>
  <c r="E114" i="4"/>
  <c r="F114" i="4" s="1"/>
  <c r="F63" i="5"/>
  <c r="H121" i="10"/>
  <c r="F81" i="5"/>
  <c r="E95" i="1"/>
  <c r="F95" i="1" s="1"/>
  <c r="I113" i="10"/>
  <c r="F25" i="5"/>
  <c r="E82" i="10"/>
  <c r="F82" i="10" s="1"/>
  <c r="F135" i="5"/>
  <c r="F43" i="5"/>
  <c r="F91" i="5"/>
  <c r="E45" i="10"/>
  <c r="F45" i="10" s="1"/>
  <c r="E62" i="1"/>
  <c r="F62" i="1" s="1"/>
  <c r="E140" i="4"/>
  <c r="F140" i="4" s="1"/>
  <c r="F33" i="5"/>
  <c r="F10" i="5"/>
  <c r="F44" i="5"/>
  <c r="E78" i="10"/>
  <c r="F78" i="10" s="1"/>
  <c r="E9" i="4"/>
  <c r="F9" i="4" s="1"/>
  <c r="F46" i="5"/>
  <c r="E67" i="1"/>
  <c r="F67" i="1" s="1"/>
  <c r="F140" i="5"/>
  <c r="E150" i="4"/>
  <c r="E149" i="10" s="1"/>
  <c r="F106" i="5"/>
  <c r="E116" i="10"/>
  <c r="F116" i="10" s="1"/>
  <c r="E25" i="4"/>
  <c r="F25" i="4" s="1"/>
  <c r="E136" i="1"/>
  <c r="F136" i="1" s="1"/>
  <c r="E77" i="4"/>
  <c r="F77" i="4" s="1"/>
  <c r="E10" i="10"/>
  <c r="F10" i="10" s="1"/>
  <c r="F66" i="5"/>
  <c r="L28" i="4"/>
  <c r="K28" i="4"/>
  <c r="I142" i="5"/>
  <c r="C143" i="5" s="1"/>
  <c r="E92" i="1"/>
  <c r="F92" i="1" s="1"/>
  <c r="E110" i="4"/>
  <c r="F110" i="4" s="1"/>
  <c r="E113" i="10"/>
  <c r="F113" i="10" s="1"/>
  <c r="E41" i="10"/>
  <c r="F41" i="10" s="1"/>
  <c r="F11" i="5"/>
  <c r="E83" i="10"/>
  <c r="F83" i="10" s="1"/>
  <c r="E48" i="10"/>
  <c r="F48" i="10" s="1"/>
  <c r="E40" i="4"/>
  <c r="F40" i="4" s="1"/>
  <c r="F73" i="5"/>
  <c r="L18" i="10"/>
  <c r="W4" i="5"/>
  <c r="W5" i="10" s="1"/>
  <c r="E47" i="4"/>
  <c r="F47" i="4" s="1"/>
  <c r="I142" i="4"/>
  <c r="C143" i="4" s="1"/>
  <c r="I75" i="12" s="1"/>
  <c r="Z4" i="5"/>
  <c r="Z5" i="1" s="1"/>
  <c r="F98" i="5"/>
  <c r="E60" i="1"/>
  <c r="F60" i="1" s="1"/>
  <c r="J68" i="4"/>
  <c r="E59" i="4"/>
  <c r="F59" i="4" s="1"/>
  <c r="I68" i="4"/>
  <c r="E31" i="4"/>
  <c r="F31" i="4" s="1"/>
  <c r="I35" i="4"/>
  <c r="C36" i="4" s="1"/>
  <c r="I22" i="12" s="1"/>
  <c r="E30" i="4"/>
  <c r="F30" i="4" s="1"/>
  <c r="J35" i="4"/>
  <c r="K36" i="10"/>
  <c r="H52" i="10"/>
  <c r="K140" i="10"/>
  <c r="L14" i="10"/>
  <c r="E84" i="10"/>
  <c r="F84" i="10" s="1"/>
  <c r="E115" i="4"/>
  <c r="F115" i="4" s="1"/>
  <c r="E149" i="4"/>
  <c r="E150" i="1" s="1"/>
  <c r="E112" i="10"/>
  <c r="F112" i="10" s="1"/>
  <c r="E67" i="4"/>
  <c r="F67" i="4" s="1"/>
  <c r="F78" i="5"/>
  <c r="E113" i="4"/>
  <c r="F113" i="4" s="1"/>
  <c r="E48" i="4"/>
  <c r="F48" i="4" s="1"/>
  <c r="F50" i="5"/>
  <c r="E99" i="1"/>
  <c r="F99" i="1" s="1"/>
  <c r="E134" i="1"/>
  <c r="F134" i="1" s="1"/>
  <c r="I51" i="5"/>
  <c r="C52" i="5" s="1"/>
  <c r="I84" i="5"/>
  <c r="C85" i="5" s="1"/>
  <c r="E148" i="4"/>
  <c r="E149" i="1" s="1"/>
  <c r="E27" i="1"/>
  <c r="F27" i="1" s="1"/>
  <c r="E66" i="1"/>
  <c r="F66" i="1" s="1"/>
  <c r="E111" i="4"/>
  <c r="F111" i="4" s="1"/>
  <c r="E46" i="4"/>
  <c r="F46" i="4" s="1"/>
  <c r="E139" i="1"/>
  <c r="F139" i="1" s="1"/>
  <c r="E83" i="4"/>
  <c r="F83" i="4" s="1"/>
  <c r="J122" i="4"/>
  <c r="L122" i="4" s="1"/>
  <c r="F90" i="5"/>
  <c r="L113" i="10"/>
  <c r="BA4" i="5"/>
  <c r="BA5" i="10" s="1"/>
  <c r="F94" i="5"/>
  <c r="E138" i="4"/>
  <c r="F138" i="4" s="1"/>
  <c r="E152" i="4"/>
  <c r="E153" i="1" s="1"/>
  <c r="H20" i="10"/>
  <c r="I51" i="10"/>
  <c r="J51" i="10"/>
  <c r="I45" i="10"/>
  <c r="J45" i="10"/>
  <c r="J44" i="4"/>
  <c r="I44" i="4"/>
  <c r="AU4" i="5"/>
  <c r="AU5" i="1" s="1"/>
  <c r="J49" i="10"/>
  <c r="I49" i="10"/>
  <c r="J47" i="10"/>
  <c r="I47" i="10"/>
  <c r="I16" i="10"/>
  <c r="J16" i="10"/>
  <c r="F34" i="5"/>
  <c r="F99" i="5"/>
  <c r="AX4" i="5"/>
  <c r="AX5" i="10" s="1"/>
  <c r="L46" i="5"/>
  <c r="K46" i="5"/>
  <c r="J43" i="10"/>
  <c r="I43" i="10"/>
  <c r="I12" i="10"/>
  <c r="J12" i="10"/>
  <c r="L48" i="5"/>
  <c r="K48" i="5"/>
  <c r="L50" i="5"/>
  <c r="K50" i="5"/>
  <c r="J114" i="10"/>
  <c r="I114" i="10"/>
  <c r="K16" i="4"/>
  <c r="L16" i="4"/>
  <c r="E28" i="4"/>
  <c r="F28" i="4" s="1"/>
  <c r="E120" i="10"/>
  <c r="F120" i="10" s="1"/>
  <c r="E19" i="10"/>
  <c r="F19" i="10" s="1"/>
  <c r="E115" i="10"/>
  <c r="F115" i="10" s="1"/>
  <c r="E45" i="4"/>
  <c r="F45" i="4" s="1"/>
  <c r="E129" i="1"/>
  <c r="F129" i="1" s="1"/>
  <c r="E133" i="4"/>
  <c r="F133" i="4" s="1"/>
  <c r="L113" i="4"/>
  <c r="K113" i="4"/>
  <c r="J75" i="10"/>
  <c r="I75" i="10"/>
  <c r="I85" i="10" s="1"/>
  <c r="C86" i="10" s="1"/>
  <c r="I12" i="4"/>
  <c r="I19" i="4" s="1"/>
  <c r="J12" i="4"/>
  <c r="J19" i="4" s="1"/>
  <c r="I48" i="10"/>
  <c r="J48" i="10"/>
  <c r="L43" i="5"/>
  <c r="K43" i="5"/>
  <c r="E146" i="4"/>
  <c r="L44" i="10"/>
  <c r="K44" i="10"/>
  <c r="N4" i="5"/>
  <c r="N5" i="10" s="1"/>
  <c r="E29" i="1"/>
  <c r="F29" i="1" s="1"/>
  <c r="AF4" i="5"/>
  <c r="AF5" i="10" s="1"/>
  <c r="AI4" i="5"/>
  <c r="AI5" i="1" s="1"/>
  <c r="E12" i="10"/>
  <c r="F12" i="10" s="1"/>
  <c r="E132" i="1"/>
  <c r="F132" i="1" s="1"/>
  <c r="E44" i="10"/>
  <c r="F44" i="10" s="1"/>
  <c r="E122" i="4"/>
  <c r="F122" i="4" s="1"/>
  <c r="E18" i="4"/>
  <c r="F18" i="4" s="1"/>
  <c r="E46" i="10"/>
  <c r="F46" i="10" s="1"/>
  <c r="L41" i="10"/>
  <c r="K41" i="10"/>
  <c r="J43" i="4"/>
  <c r="I43" i="4"/>
  <c r="E147" i="4"/>
  <c r="J107" i="10"/>
  <c r="I107" i="10"/>
  <c r="I123" i="5"/>
  <c r="F60" i="5"/>
  <c r="E151" i="4"/>
  <c r="I17" i="10"/>
  <c r="J17" i="10"/>
  <c r="J120" i="10"/>
  <c r="K120" i="10" s="1"/>
  <c r="T4" i="5"/>
  <c r="T5" i="10" s="1"/>
  <c r="E35" i="1"/>
  <c r="F35" i="1" s="1"/>
  <c r="E61" i="4"/>
  <c r="F61" i="4" s="1"/>
  <c r="E61" i="1"/>
  <c r="F61" i="1" s="1"/>
  <c r="E100" i="1"/>
  <c r="F100" i="1" s="1"/>
  <c r="F128" i="5"/>
  <c r="E90" i="4"/>
  <c r="F90" i="4" s="1"/>
  <c r="I120" i="4"/>
  <c r="AL4" i="5"/>
  <c r="AL5" i="1" s="1"/>
  <c r="AB10" i="4"/>
  <c r="AF10" i="4"/>
  <c r="C69" i="4"/>
  <c r="I39" i="12" s="1"/>
  <c r="K97" i="1"/>
  <c r="L97" i="1"/>
  <c r="F97" i="13" s="1"/>
  <c r="L106" i="4"/>
  <c r="K106" i="4"/>
  <c r="L57" i="5"/>
  <c r="K57" i="5"/>
  <c r="L93" i="4"/>
  <c r="K93" i="4"/>
  <c r="K63" i="1"/>
  <c r="L63" i="1"/>
  <c r="F63" i="13" s="1"/>
  <c r="L95" i="1"/>
  <c r="F95" i="13" s="1"/>
  <c r="K95" i="1"/>
  <c r="K64" i="1"/>
  <c r="L64" i="1"/>
  <c r="F64" i="13" s="1"/>
  <c r="L47" i="4"/>
  <c r="K47" i="4"/>
  <c r="L74" i="4"/>
  <c r="K74" i="4"/>
  <c r="L89" i="4"/>
  <c r="J101" i="4"/>
  <c r="K89" i="4"/>
  <c r="K35" i="5"/>
  <c r="K25" i="1"/>
  <c r="J142" i="1"/>
  <c r="K129" i="1"/>
  <c r="L129" i="1"/>
  <c r="F129" i="13" s="1"/>
  <c r="K101" i="1"/>
  <c r="L101" i="1"/>
  <c r="F101" i="13" s="1"/>
  <c r="L129" i="4"/>
  <c r="K129" i="4"/>
  <c r="F121" i="5"/>
  <c r="E121" i="4"/>
  <c r="F121" i="4" s="1"/>
  <c r="E119" i="10"/>
  <c r="F119" i="10" s="1"/>
  <c r="L98" i="1"/>
  <c r="F98" i="13" s="1"/>
  <c r="K98" i="1"/>
  <c r="L133" i="1"/>
  <c r="K133" i="1"/>
  <c r="K13" i="10"/>
  <c r="L13" i="10"/>
  <c r="L65" i="4"/>
  <c r="K65" i="4"/>
  <c r="L80" i="4"/>
  <c r="K80" i="4"/>
  <c r="K132" i="5"/>
  <c r="L132" i="5"/>
  <c r="K137" i="1"/>
  <c r="L137" i="1"/>
  <c r="K91" i="1"/>
  <c r="L91" i="1"/>
  <c r="F91" i="13" s="1"/>
  <c r="K136" i="4"/>
  <c r="L136" i="4"/>
  <c r="L94" i="1"/>
  <c r="F94" i="13" s="1"/>
  <c r="K94" i="1"/>
  <c r="K13" i="4"/>
  <c r="L13" i="4"/>
  <c r="L108" i="4"/>
  <c r="K108" i="4"/>
  <c r="L59" i="4"/>
  <c r="K59" i="4"/>
  <c r="F15" i="5"/>
  <c r="E15" i="4"/>
  <c r="F15" i="4" s="1"/>
  <c r="E16" i="10"/>
  <c r="F16" i="10" s="1"/>
  <c r="K79" i="5"/>
  <c r="K84" i="5" s="1"/>
  <c r="L79" i="5"/>
  <c r="E97" i="4"/>
  <c r="F97" i="4" s="1"/>
  <c r="F97" i="5"/>
  <c r="E98" i="1"/>
  <c r="F98" i="1" s="1"/>
  <c r="AC4" i="5"/>
  <c r="L122" i="5"/>
  <c r="K122" i="5"/>
  <c r="K68" i="1"/>
  <c r="L68" i="1"/>
  <c r="F68" i="13" s="1"/>
  <c r="E75" i="12"/>
  <c r="J121" i="4"/>
  <c r="I121" i="4"/>
  <c r="L134" i="1"/>
  <c r="K134" i="1"/>
  <c r="K79" i="10"/>
  <c r="L79" i="10"/>
  <c r="K27" i="4"/>
  <c r="L27" i="4"/>
  <c r="L11" i="4"/>
  <c r="K11" i="4"/>
  <c r="K19" i="5"/>
  <c r="I101" i="4"/>
  <c r="F80" i="5"/>
  <c r="E81" i="10"/>
  <c r="F81" i="10" s="1"/>
  <c r="E80" i="4"/>
  <c r="F80" i="4" s="1"/>
  <c r="L95" i="4"/>
  <c r="K95" i="4"/>
  <c r="F75" i="5"/>
  <c r="E75" i="4"/>
  <c r="F75" i="4" s="1"/>
  <c r="E76" i="10"/>
  <c r="F76" i="10" s="1"/>
  <c r="I68" i="5"/>
  <c r="C69" i="5" s="1"/>
  <c r="J142" i="5"/>
  <c r="C124" i="5"/>
  <c r="C125" i="13"/>
  <c r="K130" i="4"/>
  <c r="L130" i="4"/>
  <c r="K58" i="4"/>
  <c r="L58" i="4"/>
  <c r="L136" i="1"/>
  <c r="K136" i="1"/>
  <c r="K107" i="4"/>
  <c r="L107" i="4"/>
  <c r="K59" i="5"/>
  <c r="L59" i="5"/>
  <c r="F29" i="5"/>
  <c r="E29" i="4"/>
  <c r="F29" i="4" s="1"/>
  <c r="E30" i="1"/>
  <c r="F30" i="1" s="1"/>
  <c r="F120" i="5"/>
  <c r="E118" i="10"/>
  <c r="F118" i="10" s="1"/>
  <c r="E120" i="4"/>
  <c r="F120" i="4" s="1"/>
  <c r="K96" i="5"/>
  <c r="K101" i="5" s="1"/>
  <c r="L96" i="5"/>
  <c r="K62" i="1"/>
  <c r="L62" i="1"/>
  <c r="F62" i="13" s="1"/>
  <c r="K46" i="10"/>
  <c r="L46" i="10"/>
  <c r="K135" i="1"/>
  <c r="L135" i="1"/>
  <c r="L17" i="4"/>
  <c r="L139" i="4"/>
  <c r="K139" i="4"/>
  <c r="L63" i="5"/>
  <c r="K63" i="5"/>
  <c r="F141" i="1"/>
  <c r="K131" i="1"/>
  <c r="L131" i="1"/>
  <c r="L9" i="4"/>
  <c r="K9" i="4"/>
  <c r="L121" i="5"/>
  <c r="K121" i="5"/>
  <c r="K134" i="4"/>
  <c r="L134" i="4"/>
  <c r="L132" i="1"/>
  <c r="K132" i="1"/>
  <c r="K107" i="5"/>
  <c r="L107" i="5"/>
  <c r="K77" i="4"/>
  <c r="L77" i="4"/>
  <c r="K45" i="4"/>
  <c r="L45" i="4"/>
  <c r="L82" i="4"/>
  <c r="K82" i="4"/>
  <c r="K31" i="4"/>
  <c r="L31" i="4"/>
  <c r="L133" i="4"/>
  <c r="K133" i="4"/>
  <c r="F58" i="5"/>
  <c r="E58" i="4"/>
  <c r="F58" i="4" s="1"/>
  <c r="E59" i="1"/>
  <c r="F59" i="1" s="1"/>
  <c r="K66" i="4"/>
  <c r="L66" i="4"/>
  <c r="J116" i="10"/>
  <c r="I116" i="10"/>
  <c r="K109" i="10"/>
  <c r="L109" i="10"/>
  <c r="L50" i="4"/>
  <c r="K50" i="4"/>
  <c r="I36" i="1"/>
  <c r="C37" i="1" s="1"/>
  <c r="L135" i="4"/>
  <c r="K135" i="4"/>
  <c r="F56" i="5"/>
  <c r="E56" i="4"/>
  <c r="F56" i="4" s="1"/>
  <c r="E57" i="1"/>
  <c r="F57" i="1" s="1"/>
  <c r="AR4" i="5"/>
  <c r="F139" i="5"/>
  <c r="E139" i="4"/>
  <c r="F139" i="4" s="1"/>
  <c r="E140" i="1"/>
  <c r="F140" i="1" s="1"/>
  <c r="L29" i="4"/>
  <c r="K29" i="4"/>
  <c r="L114" i="4"/>
  <c r="K114" i="4"/>
  <c r="J68" i="5"/>
  <c r="L56" i="5"/>
  <c r="K56" i="5"/>
  <c r="K102" i="10"/>
  <c r="K139" i="1"/>
  <c r="L139" i="1"/>
  <c r="J142" i="4"/>
  <c r="K98" i="4"/>
  <c r="L98" i="4"/>
  <c r="L46" i="4"/>
  <c r="K46" i="4"/>
  <c r="K62" i="5"/>
  <c r="L62" i="5"/>
  <c r="F129" i="5"/>
  <c r="E129" i="4"/>
  <c r="F129" i="4" s="1"/>
  <c r="E130" i="1"/>
  <c r="F130" i="1" s="1"/>
  <c r="F136" i="5"/>
  <c r="E136" i="4"/>
  <c r="F136" i="4" s="1"/>
  <c r="E137" i="1"/>
  <c r="F137" i="1" s="1"/>
  <c r="L129" i="5"/>
  <c r="K129" i="5"/>
  <c r="L135" i="5"/>
  <c r="K135" i="5"/>
  <c r="K67" i="1"/>
  <c r="L67" i="1"/>
  <c r="F67" i="13" s="1"/>
  <c r="L67" i="4"/>
  <c r="K67" i="4"/>
  <c r="L96" i="1"/>
  <c r="F96" i="13" s="1"/>
  <c r="K96" i="1"/>
  <c r="K62" i="4"/>
  <c r="L62" i="4"/>
  <c r="L57" i="4"/>
  <c r="K57" i="4"/>
  <c r="L138" i="1"/>
  <c r="K138" i="1"/>
  <c r="K42" i="4"/>
  <c r="L42" i="4"/>
  <c r="L112" i="4"/>
  <c r="K112" i="4"/>
  <c r="L61" i="1"/>
  <c r="F61" i="13" s="1"/>
  <c r="K61" i="1"/>
  <c r="L97" i="4"/>
  <c r="K97" i="4"/>
  <c r="K94" i="4"/>
  <c r="L94" i="4"/>
  <c r="L65" i="1"/>
  <c r="F65" i="13" s="1"/>
  <c r="K65" i="1"/>
  <c r="K141" i="4"/>
  <c r="L141" i="4"/>
  <c r="K92" i="1"/>
  <c r="L92" i="1"/>
  <c r="F92" i="13" s="1"/>
  <c r="L57" i="1"/>
  <c r="F57" i="13" s="1"/>
  <c r="K57" i="1"/>
  <c r="L25" i="4"/>
  <c r="K25" i="4"/>
  <c r="L131" i="4"/>
  <c r="K131" i="4"/>
  <c r="F62" i="5"/>
  <c r="E62" i="4"/>
  <c r="F62" i="4" s="1"/>
  <c r="E63" i="1"/>
  <c r="F63" i="1" s="1"/>
  <c r="E64" i="4"/>
  <c r="F64" i="4" s="1"/>
  <c r="E65" i="1"/>
  <c r="F65" i="1" s="1"/>
  <c r="F64" i="5"/>
  <c r="F107" i="5"/>
  <c r="E107" i="4"/>
  <c r="F107" i="4" s="1"/>
  <c r="E108" i="10"/>
  <c r="F108" i="10" s="1"/>
  <c r="F137" i="5"/>
  <c r="E137" i="4"/>
  <c r="F137" i="4" s="1"/>
  <c r="E138" i="1"/>
  <c r="F138" i="1" s="1"/>
  <c r="K111" i="4"/>
  <c r="L111" i="4"/>
  <c r="L99" i="1"/>
  <c r="F99" i="13" s="1"/>
  <c r="K99" i="1"/>
  <c r="L90" i="1"/>
  <c r="F90" i="13" s="1"/>
  <c r="J102" i="1"/>
  <c r="K90" i="1"/>
  <c r="L32" i="4"/>
  <c r="K32" i="4"/>
  <c r="F96" i="5"/>
  <c r="E96" i="4"/>
  <c r="F96" i="4" s="1"/>
  <c r="E97" i="1"/>
  <c r="F97" i="1" s="1"/>
  <c r="L100" i="1"/>
  <c r="F100" i="13" s="1"/>
  <c r="K100" i="1"/>
  <c r="L130" i="1"/>
  <c r="F130" i="13" s="1"/>
  <c r="K130" i="1"/>
  <c r="K90" i="4"/>
  <c r="L90" i="4"/>
  <c r="L58" i="1"/>
  <c r="F58" i="13" s="1"/>
  <c r="K58" i="1"/>
  <c r="J119" i="10"/>
  <c r="I119" i="10"/>
  <c r="E69" i="12"/>
  <c r="I115" i="4"/>
  <c r="J115" i="4"/>
  <c r="L140" i="1"/>
  <c r="K140" i="1"/>
  <c r="L18" i="4"/>
  <c r="K18" i="4"/>
  <c r="L91" i="4"/>
  <c r="K91" i="4"/>
  <c r="L137" i="4"/>
  <c r="K137" i="4"/>
  <c r="L63" i="4"/>
  <c r="K63" i="4"/>
  <c r="K65" i="5"/>
  <c r="L65" i="5"/>
  <c r="K141" i="1"/>
  <c r="L141" i="1"/>
  <c r="AO4" i="5"/>
  <c r="K93" i="1"/>
  <c r="L93" i="1"/>
  <c r="F93" i="13" s="1"/>
  <c r="I118" i="10"/>
  <c r="J118" i="10"/>
  <c r="K66" i="1"/>
  <c r="L66" i="1"/>
  <c r="F66" i="13" s="1"/>
  <c r="L59" i="1"/>
  <c r="F59" i="13" s="1"/>
  <c r="K59" i="1"/>
  <c r="K81" i="4"/>
  <c r="L81" i="4"/>
  <c r="L33" i="4"/>
  <c r="K33" i="4"/>
  <c r="L61" i="4"/>
  <c r="K61" i="4"/>
  <c r="L99" i="4"/>
  <c r="K99" i="4"/>
  <c r="K76" i="4"/>
  <c r="J120" i="4"/>
  <c r="F27" i="5"/>
  <c r="E28" i="1"/>
  <c r="F28" i="1" s="1"/>
  <c r="E27" i="4"/>
  <c r="F27" i="4" s="1"/>
  <c r="F79" i="5"/>
  <c r="E79" i="4"/>
  <c r="F79" i="4" s="1"/>
  <c r="E80" i="10"/>
  <c r="F80" i="10" s="1"/>
  <c r="Q4" i="5"/>
  <c r="L78" i="4"/>
  <c r="K78" i="4"/>
  <c r="J101" i="5"/>
  <c r="K116" i="5"/>
  <c r="L116" i="5"/>
  <c r="J123" i="5"/>
  <c r="E70" i="12"/>
  <c r="I116" i="4"/>
  <c r="C123" i="4"/>
  <c r="E77" i="12" s="1"/>
  <c r="J116" i="4"/>
  <c r="I117" i="10"/>
  <c r="C121" i="10"/>
  <c r="J117" i="10"/>
  <c r="K36" i="1" l="1"/>
  <c r="K110" i="4"/>
  <c r="I142" i="1"/>
  <c r="C143" i="1" s="1"/>
  <c r="L60" i="1"/>
  <c r="F60" i="13" s="1"/>
  <c r="J69" i="1"/>
  <c r="J84" i="4"/>
  <c r="K83" i="10"/>
  <c r="J85" i="10"/>
  <c r="E153" i="5"/>
  <c r="L73" i="4"/>
  <c r="E151" i="5"/>
  <c r="J36" i="1"/>
  <c r="K73" i="4"/>
  <c r="K84" i="4" s="1"/>
  <c r="E148" i="10"/>
  <c r="K122" i="4"/>
  <c r="E151" i="1"/>
  <c r="F51" i="5"/>
  <c r="I51" i="4"/>
  <c r="AD10" i="4" s="1"/>
  <c r="AA10" i="4"/>
  <c r="C20" i="4"/>
  <c r="E21" i="12" s="1"/>
  <c r="K51" i="5"/>
  <c r="W5" i="1"/>
  <c r="Z5" i="10"/>
  <c r="F101" i="5"/>
  <c r="F19" i="5"/>
  <c r="E147" i="10"/>
  <c r="F51" i="4"/>
  <c r="AD9" i="4" s="1"/>
  <c r="F52" i="10"/>
  <c r="AN10" i="4"/>
  <c r="K142" i="4"/>
  <c r="F20" i="10"/>
  <c r="K142" i="5"/>
  <c r="F102" i="1"/>
  <c r="K68" i="4"/>
  <c r="E150" i="5"/>
  <c r="E149" i="5"/>
  <c r="F35" i="4"/>
  <c r="AB9" i="4" s="1"/>
  <c r="K35" i="4"/>
  <c r="T5" i="1"/>
  <c r="J20" i="10"/>
  <c r="F85" i="10"/>
  <c r="I52" i="10"/>
  <c r="C53" i="10" s="1"/>
  <c r="I20" i="10"/>
  <c r="C21" i="10" s="1"/>
  <c r="F35" i="5"/>
  <c r="K123" i="5"/>
  <c r="AF5" i="1"/>
  <c r="AU5" i="10"/>
  <c r="F123" i="4"/>
  <c r="AL9" i="4" s="1"/>
  <c r="BA5" i="1"/>
  <c r="AX5" i="1"/>
  <c r="AI5" i="10"/>
  <c r="F19" i="4"/>
  <c r="AA9" i="4" s="1"/>
  <c r="E151" i="10"/>
  <c r="L49" i="10"/>
  <c r="K49" i="10"/>
  <c r="L45" i="10"/>
  <c r="K45" i="10"/>
  <c r="K43" i="10"/>
  <c r="L43" i="10"/>
  <c r="L12" i="10"/>
  <c r="K12" i="10"/>
  <c r="L47" i="10"/>
  <c r="K47" i="10"/>
  <c r="L51" i="10"/>
  <c r="K51" i="10"/>
  <c r="L16" i="10"/>
  <c r="K16" i="10"/>
  <c r="K44" i="4"/>
  <c r="L44" i="4"/>
  <c r="L107" i="10"/>
  <c r="K107" i="10"/>
  <c r="L43" i="4"/>
  <c r="K43" i="4"/>
  <c r="L48" i="10"/>
  <c r="K48" i="10"/>
  <c r="L120" i="10"/>
  <c r="N5" i="1"/>
  <c r="AL5" i="10"/>
  <c r="L17" i="10"/>
  <c r="K17" i="10"/>
  <c r="J52" i="10"/>
  <c r="E147" i="5"/>
  <c r="E145" i="10"/>
  <c r="E147" i="1"/>
  <c r="K75" i="10"/>
  <c r="K85" i="10" s="1"/>
  <c r="L75" i="10"/>
  <c r="J51" i="4"/>
  <c r="F142" i="4"/>
  <c r="E148" i="5"/>
  <c r="E148" i="1"/>
  <c r="E146" i="10"/>
  <c r="L12" i="4"/>
  <c r="K12" i="4"/>
  <c r="K19" i="4" s="1"/>
  <c r="L114" i="10"/>
  <c r="K114" i="10"/>
  <c r="F101" i="4"/>
  <c r="AJ9" i="4" s="1"/>
  <c r="F84" i="4"/>
  <c r="AH9" i="4" s="1"/>
  <c r="E150" i="10"/>
  <c r="E152" i="5"/>
  <c r="E152" i="1"/>
  <c r="F36" i="1"/>
  <c r="F121" i="10"/>
  <c r="F142" i="5"/>
  <c r="F123" i="5"/>
  <c r="F142" i="1"/>
  <c r="F84" i="5"/>
  <c r="Q5" i="10"/>
  <c r="Q5" i="1"/>
  <c r="L118" i="10"/>
  <c r="K118" i="10"/>
  <c r="AR5" i="10"/>
  <c r="AR5" i="1"/>
  <c r="I121" i="10"/>
  <c r="C122" i="10" s="1"/>
  <c r="L120" i="4"/>
  <c r="K120" i="4"/>
  <c r="F68" i="5"/>
  <c r="K116" i="10"/>
  <c r="L116" i="10"/>
  <c r="K142" i="1"/>
  <c r="F69" i="1"/>
  <c r="K121" i="4"/>
  <c r="L121" i="4"/>
  <c r="AO5" i="10"/>
  <c r="AO5" i="1"/>
  <c r="C85" i="4"/>
  <c r="E55" i="12" s="1"/>
  <c r="AH10" i="4"/>
  <c r="AC5" i="10"/>
  <c r="AC5" i="1"/>
  <c r="K101" i="4"/>
  <c r="I123" i="4"/>
  <c r="C124" i="4" s="1"/>
  <c r="E78" i="12" s="1"/>
  <c r="K115" i="4"/>
  <c r="L115" i="4"/>
  <c r="L119" i="10"/>
  <c r="K119" i="10"/>
  <c r="K102" i="1"/>
  <c r="K69" i="1"/>
  <c r="K68" i="5"/>
  <c r="F68" i="4"/>
  <c r="AF9" i="4" s="1"/>
  <c r="C102" i="4"/>
  <c r="I56" i="12" s="1"/>
  <c r="AJ10" i="4"/>
  <c r="K117" i="10"/>
  <c r="L117" i="10"/>
  <c r="J121" i="10"/>
  <c r="K116" i="4"/>
  <c r="L116" i="4"/>
  <c r="J123" i="4"/>
  <c r="AN9" i="4" l="1"/>
  <c r="C145" i="4"/>
  <c r="C146" i="1" s="1"/>
  <c r="C146" i="13" s="1"/>
  <c r="AN11" i="4"/>
  <c r="C52" i="4"/>
  <c r="E38" i="12" s="1"/>
  <c r="AD11" i="4"/>
  <c r="AA11" i="4"/>
  <c r="N3" i="5" s="1"/>
  <c r="N3" i="1" s="1"/>
  <c r="AE11" i="4"/>
  <c r="T3" i="5" s="1"/>
  <c r="T3" i="1" s="1"/>
  <c r="AJ11" i="4"/>
  <c r="AH11" i="4"/>
  <c r="AC11" i="4"/>
  <c r="Q3" i="5" s="1"/>
  <c r="Q3" i="1" s="1"/>
  <c r="AB11" i="4"/>
  <c r="AG11" i="4"/>
  <c r="W3" i="5" s="1"/>
  <c r="W3" i="1" s="1"/>
  <c r="K52" i="10"/>
  <c r="K51" i="4"/>
  <c r="C147" i="4"/>
  <c r="C148" i="5" s="1"/>
  <c r="L3" i="5" s="1"/>
  <c r="K20" i="10"/>
  <c r="C148" i="4"/>
  <c r="C149" i="1" s="1"/>
  <c r="C149" i="13" s="1"/>
  <c r="AI11" i="4"/>
  <c r="Z3" i="5" s="1"/>
  <c r="Z3" i="10" s="1"/>
  <c r="AL10" i="4"/>
  <c r="AQ11" i="4" s="1"/>
  <c r="AR3" i="5" s="1"/>
  <c r="K123" i="4"/>
  <c r="O3" i="5"/>
  <c r="AK11" i="4"/>
  <c r="AC3" i="5" s="1"/>
  <c r="K121" i="10"/>
  <c r="AF11" i="4"/>
  <c r="C146" i="5" l="1"/>
  <c r="C146" i="4"/>
  <c r="N3" i="10"/>
  <c r="Q3" i="10"/>
  <c r="AA3" i="5"/>
  <c r="Z4" i="10" s="1"/>
  <c r="AC7" i="10" s="1"/>
  <c r="C147" i="5"/>
  <c r="L2" i="5" s="1"/>
  <c r="Z3" i="1"/>
  <c r="R3" i="5"/>
  <c r="Q4" i="10" s="1"/>
  <c r="T7" i="10" s="1"/>
  <c r="T3" i="10"/>
  <c r="X3" i="5"/>
  <c r="W4" i="10" s="1"/>
  <c r="Z7" i="10" s="1"/>
  <c r="U3" i="5"/>
  <c r="W5" i="5" s="1"/>
  <c r="AL11" i="4"/>
  <c r="AS11" i="4"/>
  <c r="AX3" i="5" s="1"/>
  <c r="AX3" i="1" s="1"/>
  <c r="AP11" i="4"/>
  <c r="AO3" i="5" s="1"/>
  <c r="AP3" i="5" s="1"/>
  <c r="AR11" i="4"/>
  <c r="AU3" i="5" s="1"/>
  <c r="AV3" i="5" s="1"/>
  <c r="AT11" i="4"/>
  <c r="BA3" i="5" s="1"/>
  <c r="BA3" i="1" s="1"/>
  <c r="AM11" i="4"/>
  <c r="AF3" i="5" s="1"/>
  <c r="AF3" i="10" s="1"/>
  <c r="W3" i="10"/>
  <c r="E82" i="12"/>
  <c r="C148" i="1"/>
  <c r="C146" i="10"/>
  <c r="L3" i="10" s="1"/>
  <c r="C147" i="10"/>
  <c r="AO11" i="4"/>
  <c r="AL3" i="5" s="1"/>
  <c r="C149" i="5"/>
  <c r="C149" i="4"/>
  <c r="E83" i="12" s="1"/>
  <c r="E80" i="12"/>
  <c r="C144" i="10"/>
  <c r="AD3" i="5"/>
  <c r="AC3" i="1"/>
  <c r="AC3" i="10"/>
  <c r="N4" i="1"/>
  <c r="Q7" i="1" s="1"/>
  <c r="O3" i="10"/>
  <c r="Q7" i="10" s="1"/>
  <c r="Q5" i="5"/>
  <c r="AR3" i="1"/>
  <c r="AS3" i="5"/>
  <c r="AR3" i="10"/>
  <c r="Z4" i="1" l="1"/>
  <c r="AC7" i="1" s="1"/>
  <c r="L3" i="1"/>
  <c r="C148" i="13"/>
  <c r="AC5" i="5"/>
  <c r="AC6" i="10" s="1"/>
  <c r="T5" i="5"/>
  <c r="T6" i="10" s="1"/>
  <c r="C145" i="10"/>
  <c r="L2" i="10" s="1"/>
  <c r="E81" i="12"/>
  <c r="C147" i="1"/>
  <c r="C147" i="13" s="1"/>
  <c r="Q4" i="1"/>
  <c r="T7" i="1" s="1"/>
  <c r="Z5" i="5"/>
  <c r="Z6" i="10" s="1"/>
  <c r="W4" i="1"/>
  <c r="Z7" i="1" s="1"/>
  <c r="T4" i="10"/>
  <c r="W7" i="10" s="1"/>
  <c r="AY3" i="5"/>
  <c r="BA5" i="5" s="1"/>
  <c r="AX3" i="10"/>
  <c r="T4" i="1"/>
  <c r="W7" i="1" s="1"/>
  <c r="AF3" i="1"/>
  <c r="AO3" i="1"/>
  <c r="AO3" i="10"/>
  <c r="AG3" i="5"/>
  <c r="AF4" i="10" s="1"/>
  <c r="AI7" i="10" s="1"/>
  <c r="AU3" i="1"/>
  <c r="BB3" i="5"/>
  <c r="BA4" i="1" s="1"/>
  <c r="AU3" i="10"/>
  <c r="BA3" i="10"/>
  <c r="AI3" i="5"/>
  <c r="AI3" i="10" s="1"/>
  <c r="C150" i="5"/>
  <c r="L1" i="5" s="1"/>
  <c r="C148" i="10"/>
  <c r="L1" i="10" s="1"/>
  <c r="C150" i="1"/>
  <c r="W6" i="10"/>
  <c r="W6" i="1"/>
  <c r="AC4" i="1"/>
  <c r="AF7" i="1" s="1"/>
  <c r="AC4" i="10"/>
  <c r="AF7" i="10" s="1"/>
  <c r="AF5" i="5"/>
  <c r="Q6" i="10"/>
  <c r="Q6" i="1"/>
  <c r="AO4" i="1"/>
  <c r="AR7" i="1" s="1"/>
  <c r="AO4" i="10"/>
  <c r="AR7" i="10" s="1"/>
  <c r="AR5" i="5"/>
  <c r="AL3" i="10"/>
  <c r="AM3" i="5"/>
  <c r="AL3" i="1"/>
  <c r="AR4" i="10"/>
  <c r="AU7" i="10" s="1"/>
  <c r="AR4" i="1"/>
  <c r="AU7" i="1" s="1"/>
  <c r="AU5" i="5"/>
  <c r="AU4" i="1"/>
  <c r="AX7" i="1" s="1"/>
  <c r="AU4" i="10"/>
  <c r="AX7" i="10" s="1"/>
  <c r="AX5" i="5"/>
  <c r="L1" i="1" l="1"/>
  <c r="C150" i="13"/>
  <c r="AC6" i="1"/>
  <c r="T6" i="1"/>
  <c r="L2" i="1"/>
  <c r="Z6" i="1"/>
  <c r="AX4" i="10"/>
  <c r="BA7" i="10" s="1"/>
  <c r="AX4" i="1"/>
  <c r="BA7" i="1" s="1"/>
  <c r="AI5" i="5"/>
  <c r="AI6" i="1" s="1"/>
  <c r="AF4" i="1"/>
  <c r="AI7" i="1" s="1"/>
  <c r="BA4" i="10"/>
  <c r="AJ3" i="5"/>
  <c r="AI4" i="1" s="1"/>
  <c r="AL7" i="1" s="1"/>
  <c r="AI3" i="1"/>
  <c r="AF6" i="10"/>
  <c r="AF6" i="1"/>
  <c r="AX6" i="1"/>
  <c r="AX6" i="10"/>
  <c r="AU6" i="10"/>
  <c r="AU6" i="1"/>
  <c r="BA6" i="1"/>
  <c r="BA6" i="10"/>
  <c r="AL4" i="1"/>
  <c r="AO7" i="1" s="1"/>
  <c r="AL4" i="10"/>
  <c r="AO7" i="10" s="1"/>
  <c r="AO5" i="5"/>
  <c r="AR6" i="10"/>
  <c r="AR6" i="1"/>
  <c r="AI6" i="10" l="1"/>
  <c r="AL5" i="5"/>
  <c r="AL6" i="1" s="1"/>
  <c r="AI4" i="10"/>
  <c r="AL7" i="10" s="1"/>
  <c r="AO6" i="1"/>
  <c r="AO6" i="10"/>
  <c r="AL6" i="10" l="1"/>
</calcChain>
</file>

<file path=xl/sharedStrings.xml><?xml version="1.0" encoding="utf-8"?>
<sst xmlns="http://schemas.openxmlformats.org/spreadsheetml/2006/main" count="1308" uniqueCount="223">
  <si>
    <t xml:space="preserve">TRANSKRIP NILAI MAHASISWA </t>
  </si>
  <si>
    <t>BERDASARKAN KURIKULUM 2013</t>
  </si>
  <si>
    <t xml:space="preserve">Nama </t>
  </si>
  <si>
    <t>:</t>
  </si>
  <si>
    <t xml:space="preserve"> </t>
  </si>
  <si>
    <t>NPM</t>
  </si>
  <si>
    <t>Dosen wali</t>
  </si>
  <si>
    <t>SEMESTER 1</t>
  </si>
  <si>
    <t>Matakuliah</t>
  </si>
  <si>
    <t>SKS</t>
  </si>
  <si>
    <t>nilai</t>
  </si>
  <si>
    <t>PAI Aqidah</t>
  </si>
  <si>
    <t>Bahasa Arab I</t>
  </si>
  <si>
    <t>Matematika Dasar</t>
  </si>
  <si>
    <t>Fisika Dasar I</t>
  </si>
  <si>
    <t>Kimia Dasar</t>
  </si>
  <si>
    <t>Bahasa Indonesia</t>
  </si>
  <si>
    <t>Pengantar Farmasi Islam</t>
  </si>
  <si>
    <t>Biologi Sel</t>
  </si>
  <si>
    <t>Praktikum Fisika Dasar</t>
  </si>
  <si>
    <t>Praktikum Kimia Dasar</t>
  </si>
  <si>
    <t>TOTAL SKS</t>
  </si>
  <si>
    <t>SEMESTER 2</t>
  </si>
  <si>
    <t>Fisika Dasar 2</t>
  </si>
  <si>
    <t>Botani Farmasi</t>
  </si>
  <si>
    <t>Bahasa Inggris</t>
  </si>
  <si>
    <t>Kewarganegaraan</t>
  </si>
  <si>
    <t>Pesantren</t>
  </si>
  <si>
    <t>Kimia Analisis Dasar</t>
  </si>
  <si>
    <t>Anatomi Fisiologi Manusia I</t>
  </si>
  <si>
    <t>Kimia Fisika</t>
  </si>
  <si>
    <t>Bahasa Arab II</t>
  </si>
  <si>
    <t>Praktikum Botani Farmasi</t>
  </si>
  <si>
    <t>Praktikum Kimia Analisis</t>
  </si>
  <si>
    <t>SEMESTER 3</t>
  </si>
  <si>
    <t>Kimia Organik I</t>
  </si>
  <si>
    <t>PAI Fiqih Muamalat</t>
  </si>
  <si>
    <t>Mikrobiologi Farmasi</t>
  </si>
  <si>
    <t>Farmakognosi</t>
  </si>
  <si>
    <t>Farmasi Fisika</t>
  </si>
  <si>
    <t>Anatomi Fisiologi Manusia II</t>
  </si>
  <si>
    <t xml:space="preserve">Metode Pemisahan Analitik </t>
  </si>
  <si>
    <t>Praktikum Anatomi Fisiologi Manusia</t>
  </si>
  <si>
    <t>Praktikum Farmasi Fisika</t>
  </si>
  <si>
    <t>Praktikum Farmakognosi</t>
  </si>
  <si>
    <t>Praktikum Mikrobiologi Farmasi</t>
  </si>
  <si>
    <t>SEMESTER 6</t>
  </si>
  <si>
    <t>Metode Penelitian</t>
  </si>
  <si>
    <t>Farmakologi Toksikologi II</t>
  </si>
  <si>
    <t>Praktikum Farmakologi Toksikologi II</t>
  </si>
  <si>
    <t>Teknologi Sediaan Solida</t>
  </si>
  <si>
    <t>Praktikum Sediaan Solida</t>
  </si>
  <si>
    <t>Bioteknologi</t>
  </si>
  <si>
    <t>Farmakoterapi</t>
  </si>
  <si>
    <t>Kimia Medisinal</t>
  </si>
  <si>
    <t>Imunologi</t>
  </si>
  <si>
    <t>Metode Analisis Instrumen</t>
  </si>
  <si>
    <t>Praktikum Metode Analisis Instrumen</t>
  </si>
  <si>
    <t>SEMESTER 4</t>
  </si>
  <si>
    <t>Kimia Organik II</t>
  </si>
  <si>
    <t>Biokimia</t>
  </si>
  <si>
    <t>PAI Akhlak</t>
  </si>
  <si>
    <t>Patologi</t>
  </si>
  <si>
    <t>Standardisasi Bahan Alam</t>
  </si>
  <si>
    <t>Ilmu Meracik Obat</t>
  </si>
  <si>
    <t>UU dan Etika Kesehatan</t>
  </si>
  <si>
    <t>Farmakologi Toksikologi Dasar</t>
  </si>
  <si>
    <t>Praktikum Biokimia</t>
  </si>
  <si>
    <t>Praktikum Kimia Organik</t>
  </si>
  <si>
    <t>Praktikum Standardisasi Bahan Alam</t>
  </si>
  <si>
    <t>Praktikum Ilmu Meracik Obat</t>
  </si>
  <si>
    <t>SEMESTER 5</t>
  </si>
  <si>
    <t>Kimia Farmasi Analisis</t>
  </si>
  <si>
    <t>Tek. Pengolahan Bahan Pangan</t>
  </si>
  <si>
    <t>Analisis dan Keamanan Pangan</t>
  </si>
  <si>
    <t>Teknologi Sediaan Likuida dan Semisolida</t>
  </si>
  <si>
    <t>Fitokimia</t>
  </si>
  <si>
    <t>Praktikum Farmakologi Toksikologi I</t>
  </si>
  <si>
    <t>Praktikum Kimia Farmasi Analisis</t>
  </si>
  <si>
    <t>Praktikum Tek.Sediaan Likuida &amp; Semisolida</t>
  </si>
  <si>
    <t>Praktikum Fitokimia</t>
  </si>
  <si>
    <t>SEMESTER 7</t>
  </si>
  <si>
    <t>Kimia Klinik</t>
  </si>
  <si>
    <t>Praktikum Kimia Klinik</t>
  </si>
  <si>
    <t>Biofarmasi</t>
  </si>
  <si>
    <t>Farmakokinetika</t>
  </si>
  <si>
    <t>Praktikum Biofarmasi dan Farmakokinetika</t>
  </si>
  <si>
    <t>Tugas Akhir: Usulan Penelitian</t>
  </si>
  <si>
    <t>Pengembangan &amp; Validasi Metode Analisis</t>
  </si>
  <si>
    <t>Teknologi Bahan Alam</t>
  </si>
  <si>
    <t>SEMESTER 8</t>
  </si>
  <si>
    <t>Tugas Akhir: Skripsi</t>
  </si>
  <si>
    <t>Fitofarmaka</t>
  </si>
  <si>
    <t>Farmasi Industri</t>
  </si>
  <si>
    <t>Praktikum Tugas Akhir</t>
  </si>
  <si>
    <t>Sidang Sarjana</t>
  </si>
  <si>
    <t>Kapita Selekta Farmasi</t>
  </si>
  <si>
    <t>Manajemen dan Kewirausahaan</t>
  </si>
  <si>
    <t>banyak pengambilan</t>
  </si>
  <si>
    <t>total</t>
  </si>
  <si>
    <t>olah nilai</t>
  </si>
  <si>
    <t>parameter</t>
  </si>
  <si>
    <t>A</t>
  </si>
  <si>
    <t>B</t>
  </si>
  <si>
    <t>C</t>
  </si>
  <si>
    <t>D</t>
  </si>
  <si>
    <t>E</t>
  </si>
  <si>
    <t>T</t>
  </si>
  <si>
    <t>K</t>
  </si>
  <si>
    <t>IPK</t>
  </si>
  <si>
    <t>SKS DIAMBIL</t>
  </si>
  <si>
    <t>sks diambil</t>
  </si>
  <si>
    <t xml:space="preserve">Agrobisnis*) </t>
  </si>
  <si>
    <t>Analisis Resiko Pengolahan Pangan</t>
  </si>
  <si>
    <t>Teknologi Fermentasi Makanan*)</t>
  </si>
  <si>
    <t>Etnofarmakognosi*)</t>
  </si>
  <si>
    <t>Teknologi Kosmetika*)</t>
  </si>
  <si>
    <t>Farmakoterapi Lanjut*)</t>
  </si>
  <si>
    <t>Farmasi Komputasi*)</t>
  </si>
  <si>
    <t>Teknologi Sistem Penghantaran Obat Baru*)</t>
  </si>
  <si>
    <t>PILIHAN 1</t>
  </si>
  <si>
    <t>PILIHAN 2</t>
  </si>
  <si>
    <t>SKS TOTAL</t>
  </si>
  <si>
    <t>SKS LULUS</t>
  </si>
  <si>
    <t>SKS BLM LULUS</t>
  </si>
  <si>
    <t>JATAH SKS</t>
  </si>
  <si>
    <t>SKS PERWALIAN</t>
  </si>
  <si>
    <t>lulus</t>
  </si>
  <si>
    <t>belum</t>
  </si>
  <si>
    <t>sisa sks</t>
  </si>
  <si>
    <t>PAI Sejarah Peradaban Islam</t>
  </si>
  <si>
    <t>sudah terpenuhi</t>
  </si>
  <si>
    <t>Farmakologi Toksikologi I</t>
  </si>
  <si>
    <t>SKS BELUM LULUS</t>
  </si>
  <si>
    <t>IPK TOTAL</t>
  </si>
  <si>
    <t>AKUMULASI</t>
  </si>
  <si>
    <t>STATUS LULUS</t>
  </si>
  <si>
    <t>jumlah</t>
  </si>
  <si>
    <t>ganjil</t>
  </si>
  <si>
    <t>genap</t>
  </si>
  <si>
    <t>semester</t>
  </si>
  <si>
    <t>ambil</t>
  </si>
  <si>
    <t>SEMESTER</t>
  </si>
  <si>
    <t>STATUS</t>
  </si>
  <si>
    <t>MATAKULIAH KONVERSI</t>
  </si>
  <si>
    <t>Pengantar Farmasi</t>
  </si>
  <si>
    <t>Sains Farmasi Islam</t>
  </si>
  <si>
    <t>Konsep Sains dan Teknologi</t>
  </si>
  <si>
    <t>Pengetahuan Bahan Farmasi</t>
  </si>
  <si>
    <t>Radiofarmasi</t>
  </si>
  <si>
    <t>Psikologi dan Komunikasi</t>
  </si>
  <si>
    <t>Statistika</t>
  </si>
  <si>
    <t>Farmasetika IIB</t>
  </si>
  <si>
    <t>Praktikum Farmasetika II B</t>
  </si>
  <si>
    <t>Desain dan Analisis Eksperimen</t>
  </si>
  <si>
    <t>Farmasetika I A</t>
  </si>
  <si>
    <t>Praktikum Farmasetika I A</t>
  </si>
  <si>
    <t>Farmasi Klinik*)</t>
  </si>
  <si>
    <t>Toksikologi Analisis dan Klinis*)</t>
  </si>
  <si>
    <t>perwalian</t>
  </si>
  <si>
    <t>IPK SEMESTER</t>
  </si>
  <si>
    <t>TOTAL KUM</t>
  </si>
  <si>
    <t>TOTAL IPK SEM BERJALAN</t>
  </si>
  <si>
    <t>konversi angka</t>
  </si>
  <si>
    <t>ipk total</t>
  </si>
  <si>
    <t>PILIHAN GENAP</t>
  </si>
  <si>
    <t>PILIHAN GANJIL</t>
  </si>
  <si>
    <t>PAI Pemikiran Islam</t>
  </si>
  <si>
    <t>PAI Islam dan Disiplin Ilmu</t>
  </si>
  <si>
    <t>TOTAL SKS DIAMBIL</t>
  </si>
  <si>
    <t>TOTAL SKS LULUS</t>
  </si>
  <si>
    <t>IPK LULUS</t>
  </si>
  <si>
    <t>DOSEN WALI</t>
  </si>
  <si>
    <t>MAHASISWA</t>
  </si>
  <si>
    <t>NIK</t>
  </si>
  <si>
    <t>AKUMULASI NILAI</t>
  </si>
  <si>
    <t>MATAKULIAH YANG BELUM LULUS</t>
  </si>
  <si>
    <t>Pharmapreneur/Enterpreneurship Farmasi</t>
  </si>
  <si>
    <t>Kosmetika Bahan Alam</t>
  </si>
  <si>
    <t>Teknologi Fermentasi dan Pengolahan Bahan Pangan</t>
  </si>
  <si>
    <t>Interaksi Obat</t>
  </si>
  <si>
    <t>Metode eksperimen hewan uji dan in vitro</t>
  </si>
  <si>
    <t>Pengantar Fitofarmasetika</t>
  </si>
  <si>
    <t>kristalografi</t>
  </si>
  <si>
    <t>Tumbuhan Beracun</t>
  </si>
  <si>
    <t>Rekayasa Tumbuhan Obat</t>
  </si>
  <si>
    <t>Farmakoekonomi dan Epidemiologi</t>
  </si>
  <si>
    <t>Livia Syafnir, Dra., M.Si.</t>
  </si>
  <si>
    <t>Amila Gadri, M.Si., Apt.</t>
  </si>
  <si>
    <t>Arlina Prima Putri, M.Si.</t>
  </si>
  <si>
    <t>Bertha Rusdi, M.Si., Apt.</t>
  </si>
  <si>
    <t>Diar Herawati Effendi, M.Si., Apt.</t>
  </si>
  <si>
    <t>Dina Mulyanti, M.Si., Apt.</t>
  </si>
  <si>
    <t>Dr. Amir Musadad Miftah, Apt.</t>
  </si>
  <si>
    <t>Endah Rismawati Eka Sakti, M.Si., Apt.</t>
  </si>
  <si>
    <t>Esti Rachmawati Sadiyah, M.Si.</t>
  </si>
  <si>
    <t>Fetri Lestari, M.Si., Apt.</t>
  </si>
  <si>
    <t>Fitrianti Darusman, M.Si., Apt.</t>
  </si>
  <si>
    <t>Hilda Aprilia Wisnuwardhani, M.Si., Apt.</t>
  </si>
  <si>
    <t>Indra Topik Maulana, M.Si., Apt.</t>
  </si>
  <si>
    <t>Kiki Mulkiya Yuliawati, M.Si., Apt.</t>
  </si>
  <si>
    <t>Lanny Mulqie, M.Si., Apt.</t>
  </si>
  <si>
    <t>Nety Kurniaty, M.Sc.</t>
  </si>
  <si>
    <t>Rully Nugraha Prajawan, S.Si.</t>
  </si>
  <si>
    <t>Sani Ega Priani, M.Si., Apt.</t>
  </si>
  <si>
    <t>Siti Hazar, M.Si.</t>
  </si>
  <si>
    <t>Sri Peni Fitrianingsih, M.Si., Apt.</t>
  </si>
  <si>
    <t>Suwendar, M.Si., Apt.</t>
  </si>
  <si>
    <t>Umi Yuniarni, M.Si., Apt.</t>
  </si>
  <si>
    <t>Ummu Rosyidah, M.Pd.B.I.</t>
  </si>
  <si>
    <t>Yani Krishnamurti, Drs., M.Si.</t>
  </si>
  <si>
    <t>Yani Lukmayani, M.Si., Apt.</t>
  </si>
  <si>
    <t>Ratih Aryani, M.Farm., Apt</t>
  </si>
  <si>
    <t>Leni Purwanti, M.Si., Apt.</t>
  </si>
  <si>
    <t>Anggi Arumsari, M.Si., Apt.</t>
  </si>
  <si>
    <t>Anan Suparman, Drs., MM., Apt.</t>
  </si>
  <si>
    <t>Dr. H. Embit Kartadarma, M.App.Sc., Apt.</t>
  </si>
  <si>
    <t>Gita Cahya Eka Darma, S.Farm., M.Si., Apt.</t>
  </si>
  <si>
    <t>Ratu Choesrina, M.Si., Apt.</t>
  </si>
  <si>
    <t>Reza Abdul Kodir, M.Si.</t>
  </si>
  <si>
    <t>NAMA</t>
  </si>
  <si>
    <t>farmakognosi bahari</t>
  </si>
  <si>
    <t>alkaloid psikoaktif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</si>
</sst>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charset val="1"/>
      <scheme val="minor"/>
    </font>
    <font>
      <sz val="11"/>
      <name val="Times New Roman"/>
      <family val="1"/>
      <charset val="1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0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4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/>
    <xf numFmtId="0" fontId="0" fillId="0" borderId="0" xfId="0" applyBorder="1" applyAlignment="1"/>
    <xf numFmtId="0" fontId="3" fillId="0" borderId="0" xfId="0" applyFont="1" applyFill="1" applyBorder="1" applyAlignment="1"/>
    <xf numFmtId="0" fontId="0" fillId="0" borderId="0" xfId="0" applyBorder="1" applyAlignment="1">
      <alignment horizontal="center" vertical="center"/>
    </xf>
    <xf numFmtId="0" fontId="3" fillId="0" borderId="2" xfId="0" applyFont="1" applyFill="1" applyBorder="1" applyAlignment="1"/>
    <xf numFmtId="0" fontId="0" fillId="0" borderId="2" xfId="0" applyBorder="1" applyAlignment="1">
      <alignment horizontal="center" vertical="center"/>
    </xf>
    <xf numFmtId="0" fontId="0" fillId="0" borderId="0" xfId="0" applyFill="1" applyBorder="1" applyAlignment="1"/>
    <xf numFmtId="0" fontId="2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3" xfId="0" applyBorder="1" applyAlignment="1"/>
    <xf numFmtId="0" fontId="2" fillId="0" borderId="0" xfId="0" applyFont="1" applyFill="1" applyBorder="1" applyAlignment="1">
      <alignment horizontal="left" vertical="top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/>
    <xf numFmtId="0" fontId="7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top" wrapText="1"/>
    </xf>
    <xf numFmtId="0" fontId="0" fillId="0" borderId="0" xfId="0" applyBorder="1"/>
    <xf numFmtId="0" fontId="6" fillId="0" borderId="0" xfId="0" applyFont="1" applyBorder="1" applyAlignment="1"/>
    <xf numFmtId="0" fontId="6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top"/>
    </xf>
    <xf numFmtId="1" fontId="3" fillId="0" borderId="0" xfId="0" applyNumberFormat="1" applyFont="1" applyFill="1" applyBorder="1" applyAlignment="1">
      <alignment horizontal="left" vertical="top"/>
    </xf>
    <xf numFmtId="2" fontId="6" fillId="0" borderId="3" xfId="0" applyNumberFormat="1" applyFont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2" fontId="6" fillId="0" borderId="0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2" fontId="6" fillId="0" borderId="9" xfId="0" applyNumberFormat="1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center" vertical="top" wrapText="1"/>
    </xf>
    <xf numFmtId="2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top" wrapText="1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10" xfId="0" applyFont="1" applyBorder="1" applyAlignment="1" applyProtection="1">
      <alignment vertical="center"/>
    </xf>
    <xf numFmtId="0" fontId="0" fillId="0" borderId="0" xfId="0" applyBorder="1" applyAlignment="1" applyProtection="1"/>
    <xf numFmtId="0" fontId="6" fillId="0" borderId="3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/>
    <xf numFmtId="0" fontId="7" fillId="0" borderId="0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6" fillId="0" borderId="10" xfId="0" applyFont="1" applyBorder="1" applyAlignment="1" applyProtection="1">
      <alignment horizontal="center" vertical="center"/>
    </xf>
    <xf numFmtId="1" fontId="3" fillId="0" borderId="0" xfId="0" applyNumberFormat="1" applyFont="1" applyFill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ill="1" applyBorder="1" applyAlignment="1" applyProtection="1"/>
    <xf numFmtId="0" fontId="2" fillId="0" borderId="0" xfId="0" applyFont="1" applyFill="1" applyBorder="1" applyAlignment="1" applyProtection="1">
      <alignment vertical="top"/>
    </xf>
    <xf numFmtId="0" fontId="2" fillId="0" borderId="0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top"/>
    </xf>
    <xf numFmtId="0" fontId="3" fillId="0" borderId="3" xfId="0" applyFont="1" applyFill="1" applyBorder="1" applyAlignment="1" applyProtection="1"/>
    <xf numFmtId="0" fontId="0" fillId="0" borderId="0" xfId="0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0" fillId="0" borderId="0" xfId="0" applyBorder="1" applyProtection="1"/>
    <xf numFmtId="0" fontId="3" fillId="0" borderId="0" xfId="0" applyFont="1" applyFill="1" applyBorder="1" applyAlignment="1" applyProtection="1">
      <alignment vertical="top"/>
    </xf>
    <xf numFmtId="0" fontId="2" fillId="0" borderId="0" xfId="0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 vertical="center"/>
    </xf>
    <xf numFmtId="0" fontId="0" fillId="0" borderId="4" xfId="0" applyBorder="1" applyAlignment="1" applyProtection="1"/>
    <xf numFmtId="0" fontId="0" fillId="0" borderId="4" xfId="0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top"/>
    </xf>
    <xf numFmtId="0" fontId="4" fillId="0" borderId="0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/>
    <xf numFmtId="0" fontId="3" fillId="0" borderId="2" xfId="0" applyFont="1" applyFill="1" applyBorder="1" applyAlignment="1" applyProtection="1"/>
    <xf numFmtId="0" fontId="3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6" fillId="0" borderId="3" xfId="0" applyFont="1" applyBorder="1" applyAlignment="1" applyProtection="1"/>
    <xf numFmtId="0" fontId="6" fillId="0" borderId="3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/>
    <xf numFmtId="0" fontId="3" fillId="0" borderId="0" xfId="0" applyFont="1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0" fontId="2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3" xfId="0" applyFont="1" applyFill="1" applyBorder="1" applyAlignment="1">
      <alignment wrapText="1"/>
    </xf>
    <xf numFmtId="1" fontId="3" fillId="0" borderId="0" xfId="0" applyNumberFormat="1" applyFont="1" applyFill="1" applyBorder="1" applyAlignment="1" applyProtection="1">
      <alignment horizontal="left" vertical="center"/>
      <protection locked="0"/>
    </xf>
    <xf numFmtId="1" fontId="6" fillId="0" borderId="0" xfId="0" applyNumberFormat="1" applyFont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vertical="top" wrapText="1"/>
      <protection locked="0"/>
    </xf>
    <xf numFmtId="0" fontId="4" fillId="0" borderId="8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0" fillId="0" borderId="3" xfId="0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>
      <alignment vertical="top"/>
    </xf>
    <xf numFmtId="0" fontId="6" fillId="0" borderId="3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4" xfId="0" applyFont="1" applyBorder="1"/>
    <xf numFmtId="0" fontId="6" fillId="0" borderId="2" xfId="0" applyFont="1" applyBorder="1"/>
    <xf numFmtId="2" fontId="6" fillId="0" borderId="0" xfId="0" applyNumberFormat="1" applyFont="1"/>
    <xf numFmtId="0" fontId="6" fillId="0" borderId="0" xfId="0" applyFont="1" applyAlignment="1">
      <alignment horizontal="left" vertical="center"/>
    </xf>
    <xf numFmtId="2" fontId="6" fillId="0" borderId="0" xfId="0" applyNumberFormat="1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Border="1"/>
    <xf numFmtId="0" fontId="11" fillId="0" borderId="0" xfId="0" applyFont="1" applyBorder="1"/>
    <xf numFmtId="0" fontId="11" fillId="0" borderId="0" xfId="0" applyFont="1" applyBorder="1" applyAlignment="1">
      <alignment vertical="center"/>
    </xf>
    <xf numFmtId="0" fontId="12" fillId="0" borderId="0" xfId="0" applyFont="1" applyBorder="1" applyAlignment="1"/>
    <xf numFmtId="0" fontId="12" fillId="0" borderId="0" xfId="0" applyFont="1"/>
    <xf numFmtId="0" fontId="12" fillId="0" borderId="0" xfId="0" applyFont="1" applyAlignment="1">
      <alignment wrapText="1"/>
    </xf>
    <xf numFmtId="0" fontId="12" fillId="0" borderId="0" xfId="0" applyFont="1" applyFill="1" applyBorder="1" applyAlignment="1"/>
    <xf numFmtId="0" fontId="7" fillId="0" borderId="0" xfId="0" applyFont="1" applyFill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3" xfId="0" applyBorder="1"/>
    <xf numFmtId="1" fontId="0" fillId="0" borderId="3" xfId="0" applyNumberFormat="1" applyBorder="1"/>
    <xf numFmtId="0" fontId="5" fillId="0" borderId="8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center" vertical="top"/>
      <protection locked="0"/>
    </xf>
    <xf numFmtId="0" fontId="3" fillId="0" borderId="11" xfId="0" applyFont="1" applyFill="1" applyBorder="1" applyAlignment="1" applyProtection="1">
      <alignment horizontal="center" vertical="top"/>
      <protection locked="0"/>
    </xf>
    <xf numFmtId="1" fontId="3" fillId="0" borderId="0" xfId="0" applyNumberFormat="1" applyFont="1" applyFill="1" applyBorder="1" applyAlignment="1" applyProtection="1">
      <alignment horizontal="center" vertical="top"/>
      <protection locked="0"/>
    </xf>
    <xf numFmtId="0" fontId="3" fillId="0" borderId="8" xfId="0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0" fontId="5" fillId="0" borderId="12" xfId="0" applyFont="1" applyFill="1" applyBorder="1" applyAlignment="1">
      <alignment horizontal="center" vertical="top"/>
    </xf>
    <xf numFmtId="0" fontId="1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top"/>
    </xf>
    <xf numFmtId="0" fontId="6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0" fillId="0" borderId="0" xfId="0" applyBorder="1" applyAlignment="1" applyProtection="1">
      <alignment horizontal="center"/>
    </xf>
    <xf numFmtId="0" fontId="6" fillId="0" borderId="3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top"/>
    </xf>
    <xf numFmtId="0" fontId="1" fillId="0" borderId="3" xfId="0" applyFont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11" xfId="0" applyFont="1" applyFill="1" applyBorder="1" applyAlignment="1" applyProtection="1">
      <alignment horizontal="left" vertical="center"/>
    </xf>
    <xf numFmtId="0" fontId="5" fillId="0" borderId="9" xfId="0" applyFont="1" applyFill="1" applyBorder="1" applyAlignment="1" applyProtection="1">
      <alignment horizontal="center" vertical="top"/>
    </xf>
    <xf numFmtId="0" fontId="5" fillId="0" borderId="1" xfId="0" applyFont="1" applyFill="1" applyBorder="1" applyAlignment="1" applyProtection="1">
      <alignment horizontal="center" vertical="top"/>
    </xf>
    <xf numFmtId="0" fontId="5" fillId="0" borderId="10" xfId="0" applyFont="1" applyFill="1" applyBorder="1" applyAlignment="1" applyProtection="1">
      <alignment horizontal="center" vertical="top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/>
  <dimension ref="B1:CU154"/>
  <sheetViews>
    <sheetView tabSelected="1" topLeftCell="A36" workbookViewId="0">
      <selection activeCell="D45" sqref="D45"/>
    </sheetView>
  </sheetViews>
  <sheetFormatPr defaultRowHeight="15.75" x14ac:dyDescent="0.25"/>
  <cols>
    <col min="1" max="1" width="9.140625" style="9"/>
    <col min="2" max="2" width="33.42578125" style="64" customWidth="1"/>
    <col min="3" max="3" width="7.7109375" style="11" bestFit="1" customWidth="1"/>
    <col min="4" max="4" width="4.85546875" style="11" bestFit="1" customWidth="1"/>
    <col min="5" max="5" width="19.5703125" style="11" bestFit="1" customWidth="1"/>
    <col min="6" max="6" width="10.85546875" style="11" hidden="1" customWidth="1"/>
    <col min="7" max="7" width="4.85546875" style="11" hidden="1" customWidth="1"/>
    <col min="8" max="8" width="10.140625" style="11" hidden="1" customWidth="1"/>
    <col min="9" max="9" width="5.140625" style="11" hidden="1" customWidth="1"/>
    <col min="10" max="10" width="7.42578125" style="11" hidden="1" customWidth="1"/>
    <col min="11" max="11" width="9.85546875" style="11" hidden="1" customWidth="1"/>
    <col min="12" max="12" width="13.85546875" style="11" bestFit="1" customWidth="1"/>
    <col min="13" max="13" width="15.42578125" style="16" bestFit="1" customWidth="1"/>
    <col min="14" max="14" width="9.28515625" style="11" bestFit="1" customWidth="1"/>
    <col min="15" max="15" width="2" style="11" hidden="1" customWidth="1"/>
    <col min="16" max="16" width="4.5703125" style="11" hidden="1" customWidth="1"/>
    <col min="17" max="17" width="7.7109375" style="11" hidden="1" customWidth="1"/>
    <col min="18" max="18" width="2" style="11" hidden="1" customWidth="1"/>
    <col min="19" max="19" width="4.5703125" style="11" hidden="1" customWidth="1"/>
    <col min="20" max="20" width="7.7109375" style="11" customWidth="1"/>
    <col min="21" max="21" width="2" style="11" hidden="1" customWidth="1"/>
    <col min="22" max="22" width="4.5703125" style="11" hidden="1" customWidth="1"/>
    <col min="23" max="23" width="7.7109375" style="11" hidden="1" customWidth="1"/>
    <col min="24" max="24" width="2" style="11" hidden="1" customWidth="1"/>
    <col min="25" max="25" width="4.5703125" style="11" hidden="1" customWidth="1"/>
    <col min="26" max="26" width="7.7109375" style="11" bestFit="1" customWidth="1"/>
    <col min="27" max="27" width="2" style="11" hidden="1" customWidth="1"/>
    <col min="28" max="28" width="4.5703125" style="11" hidden="1" customWidth="1"/>
    <col min="29" max="29" width="7.7109375" style="11" hidden="1" customWidth="1"/>
    <col min="30" max="30" width="2" style="11" hidden="1" customWidth="1"/>
    <col min="31" max="31" width="4.5703125" style="11" hidden="1" customWidth="1"/>
    <col min="32" max="32" width="7.7109375" style="11" customWidth="1"/>
    <col min="33" max="33" width="2" style="11" hidden="1" customWidth="1"/>
    <col min="34" max="34" width="4.5703125" style="11" hidden="1" customWidth="1"/>
    <col min="35" max="35" width="7.7109375" style="11" hidden="1" customWidth="1"/>
    <col min="36" max="36" width="2" style="11" hidden="1" customWidth="1"/>
    <col min="37" max="37" width="4.5703125" style="11" hidden="1" customWidth="1"/>
    <col min="38" max="38" width="7.7109375" style="11" customWidth="1"/>
    <col min="39" max="39" width="2" style="11" hidden="1" customWidth="1"/>
    <col min="40" max="40" width="4.5703125" style="11" hidden="1" customWidth="1"/>
    <col min="41" max="41" width="7.7109375" style="11" hidden="1" customWidth="1"/>
    <col min="42" max="42" width="2" style="11" hidden="1" customWidth="1"/>
    <col min="43" max="43" width="4.5703125" style="11" hidden="1" customWidth="1"/>
    <col min="44" max="44" width="7.7109375" style="11" bestFit="1" customWidth="1"/>
    <col min="45" max="45" width="2" style="11" hidden="1" customWidth="1"/>
    <col min="46" max="46" width="4.5703125" style="11" hidden="1" customWidth="1"/>
    <col min="47" max="47" width="7.7109375" style="11" hidden="1" customWidth="1"/>
    <col min="48" max="48" width="2" style="11" hidden="1" customWidth="1"/>
    <col min="49" max="49" width="4.5703125" style="11" hidden="1" customWidth="1"/>
    <col min="50" max="50" width="7.7109375" style="11" bestFit="1" customWidth="1"/>
    <col min="51" max="51" width="2" style="11" hidden="1" customWidth="1"/>
    <col min="52" max="52" width="4.5703125" style="11" hidden="1" customWidth="1"/>
    <col min="53" max="53" width="7.7109375" style="11" hidden="1" customWidth="1"/>
    <col min="54" max="55" width="2" style="11" hidden="1" customWidth="1"/>
    <col min="56" max="56" width="6.42578125" style="11" hidden="1" customWidth="1"/>
    <col min="57" max="57" width="1.42578125" style="9" hidden="1" customWidth="1"/>
    <col min="58" max="58" width="10.28515625" style="9" hidden="1" customWidth="1"/>
    <col min="59" max="59" width="2" style="9" hidden="1" customWidth="1"/>
    <col min="60" max="60" width="2.42578125" style="9" hidden="1" customWidth="1"/>
    <col min="61" max="61" width="6.7109375" style="9" hidden="1" customWidth="1"/>
    <col min="62" max="62" width="6" style="9" hidden="1" customWidth="1"/>
    <col min="63" max="63" width="3" style="9" hidden="1" customWidth="1"/>
    <col min="64" max="64" width="5" style="9" hidden="1" customWidth="1"/>
    <col min="65" max="65" width="4.28515625" style="9" hidden="1" customWidth="1"/>
    <col min="66" max="72" width="9.140625" style="9" hidden="1" customWidth="1"/>
    <col min="73" max="73" width="48.7109375" style="9" hidden="1" customWidth="1"/>
    <col min="74" max="74" width="4.140625" style="9" hidden="1" customWidth="1"/>
    <col min="75" max="75" width="9.140625" style="9" hidden="1" customWidth="1"/>
    <col min="76" max="76" width="41.140625" style="179" hidden="1" customWidth="1"/>
    <col min="77" max="77" width="4.140625" style="9" hidden="1" customWidth="1"/>
    <col min="78" max="99" width="9.140625" style="9" hidden="1" customWidth="1"/>
    <col min="100" max="132" width="0" style="9" hidden="1" customWidth="1"/>
    <col min="133" max="16384" width="9.140625" style="9"/>
  </cols>
  <sheetData>
    <row r="1" spans="2:76" x14ac:dyDescent="0.25">
      <c r="B1" s="208" t="s">
        <v>0</v>
      </c>
      <c r="C1" s="209"/>
      <c r="D1" s="209"/>
      <c r="E1" s="23" t="s">
        <v>109</v>
      </c>
      <c r="F1" s="28"/>
      <c r="G1" s="28"/>
      <c r="H1" s="28"/>
      <c r="I1" s="28"/>
      <c r="J1" s="28"/>
      <c r="K1" s="28"/>
      <c r="L1" s="53" t="e">
        <f>C150</f>
        <v>#DIV/0!</v>
      </c>
      <c r="M1" s="20"/>
      <c r="N1" s="192" t="s">
        <v>140</v>
      </c>
      <c r="O1" s="207"/>
      <c r="P1" s="207"/>
      <c r="Q1" s="207"/>
      <c r="R1" s="207"/>
      <c r="S1" s="207"/>
      <c r="T1" s="192"/>
      <c r="U1" s="207"/>
      <c r="V1" s="207"/>
      <c r="W1" s="207"/>
      <c r="X1" s="207"/>
      <c r="Y1" s="207"/>
      <c r="Z1" s="192"/>
      <c r="AA1" s="207"/>
      <c r="AB1" s="207"/>
      <c r="AC1" s="207"/>
      <c r="AD1" s="207"/>
      <c r="AE1" s="207"/>
      <c r="AF1" s="192"/>
      <c r="AG1" s="207"/>
      <c r="AH1" s="207"/>
      <c r="AI1" s="207"/>
      <c r="AJ1" s="207"/>
      <c r="AK1" s="207"/>
      <c r="AL1" s="192"/>
      <c r="AM1" s="207"/>
      <c r="AN1" s="207"/>
      <c r="AO1" s="207"/>
      <c r="AP1" s="207"/>
      <c r="AQ1" s="207"/>
      <c r="AR1" s="192"/>
      <c r="AS1" s="207"/>
      <c r="AT1" s="207"/>
      <c r="AU1" s="207"/>
      <c r="AV1" s="207"/>
      <c r="AW1" s="207"/>
      <c r="AX1" s="192"/>
      <c r="AY1" s="207"/>
      <c r="AZ1" s="207"/>
      <c r="BA1" s="207"/>
      <c r="BB1" s="207"/>
      <c r="BC1" s="28"/>
      <c r="BD1" s="28"/>
      <c r="BE1" s="4"/>
      <c r="BX1" s="179" t="s">
        <v>172</v>
      </c>
    </row>
    <row r="2" spans="2:76" x14ac:dyDescent="0.25">
      <c r="B2" s="208" t="s">
        <v>1</v>
      </c>
      <c r="C2" s="209"/>
      <c r="D2" s="209"/>
      <c r="E2" s="23" t="s">
        <v>123</v>
      </c>
      <c r="F2" s="28"/>
      <c r="G2" s="28"/>
      <c r="H2" s="28"/>
      <c r="I2" s="28"/>
      <c r="J2" s="28"/>
      <c r="K2" s="28"/>
      <c r="L2" s="164">
        <f>C147</f>
        <v>0</v>
      </c>
      <c r="M2" s="45" t="s">
        <v>142</v>
      </c>
      <c r="N2" s="45">
        <v>1</v>
      </c>
      <c r="O2" s="47"/>
      <c r="P2" s="45"/>
      <c r="Q2" s="45">
        <v>2</v>
      </c>
      <c r="R2" s="45"/>
      <c r="S2" s="46"/>
      <c r="T2" s="45">
        <v>3</v>
      </c>
      <c r="U2" s="47"/>
      <c r="V2" s="45"/>
      <c r="W2" s="45">
        <v>4</v>
      </c>
      <c r="X2" s="45"/>
      <c r="Y2" s="46"/>
      <c r="Z2" s="45">
        <v>5</v>
      </c>
      <c r="AA2" s="47"/>
      <c r="AB2" s="45"/>
      <c r="AC2" s="45">
        <v>6</v>
      </c>
      <c r="AD2" s="45"/>
      <c r="AE2" s="46"/>
      <c r="AF2" s="45">
        <v>7</v>
      </c>
      <c r="AG2" s="47"/>
      <c r="AH2" s="45"/>
      <c r="AI2" s="45">
        <v>8</v>
      </c>
      <c r="AJ2" s="45"/>
      <c r="AK2" s="46"/>
      <c r="AL2" s="45">
        <v>9</v>
      </c>
      <c r="AM2" s="47"/>
      <c r="AN2" s="45"/>
      <c r="AO2" s="45">
        <v>10</v>
      </c>
      <c r="AP2" s="45"/>
      <c r="AQ2" s="46"/>
      <c r="AR2" s="45">
        <v>11</v>
      </c>
      <c r="AS2" s="47"/>
      <c r="AT2" s="45"/>
      <c r="AU2" s="45">
        <v>12</v>
      </c>
      <c r="AV2" s="45"/>
      <c r="AW2" s="46"/>
      <c r="AX2" s="45">
        <v>13</v>
      </c>
      <c r="AY2" s="47"/>
      <c r="AZ2" s="45"/>
      <c r="BA2" s="45">
        <v>14</v>
      </c>
      <c r="BB2" s="28"/>
      <c r="BC2" s="28"/>
      <c r="BD2" s="28">
        <v>1</v>
      </c>
      <c r="BE2" s="4"/>
      <c r="BF2" s="9" t="s">
        <v>101</v>
      </c>
      <c r="BK2" s="190" t="s">
        <v>125</v>
      </c>
      <c r="BL2" s="190"/>
      <c r="BU2" s="34" t="s">
        <v>165</v>
      </c>
      <c r="BV2" s="35" t="s">
        <v>9</v>
      </c>
      <c r="BX2" s="180" t="s">
        <v>188</v>
      </c>
    </row>
    <row r="3" spans="2:76" x14ac:dyDescent="0.25">
      <c r="B3" s="145" t="s">
        <v>2</v>
      </c>
      <c r="C3" s="20" t="s">
        <v>3</v>
      </c>
      <c r="D3" s="202"/>
      <c r="E3" s="203"/>
      <c r="F3" s="28"/>
      <c r="G3" s="28"/>
      <c r="H3" s="28"/>
      <c r="I3" s="28"/>
      <c r="J3" s="28"/>
      <c r="K3" s="28"/>
      <c r="L3" s="164">
        <f>C148</f>
        <v>151</v>
      </c>
      <c r="M3" s="45" t="s">
        <v>160</v>
      </c>
      <c r="N3" s="52" t="e">
        <f>PROSES!N3</f>
        <v>#DIV/0!</v>
      </c>
      <c r="O3" s="9"/>
      <c r="P3" s="52">
        <f>PROSES!P3</f>
        <v>0</v>
      </c>
      <c r="Q3" s="52" t="e">
        <f>PROSES!Q3</f>
        <v>#DIV/0!</v>
      </c>
      <c r="R3" s="9"/>
      <c r="S3" s="84">
        <f>PROSES!S3</f>
        <v>0</v>
      </c>
      <c r="T3" s="52" t="e">
        <f>PROSES!T3</f>
        <v>#DIV/0!</v>
      </c>
      <c r="U3" s="9"/>
      <c r="V3" s="52">
        <f>PROSES!V3</f>
        <v>0</v>
      </c>
      <c r="W3" s="52" t="e">
        <f>PROSES!W3</f>
        <v>#DIV/0!</v>
      </c>
      <c r="X3" s="9"/>
      <c r="Y3" s="84">
        <f>PROSES!Y3</f>
        <v>0</v>
      </c>
      <c r="Z3" s="52" t="e">
        <f>PROSES!Z3</f>
        <v>#DIV/0!</v>
      </c>
      <c r="AA3" s="9"/>
      <c r="AB3" s="52">
        <f>PROSES!AB3</f>
        <v>0</v>
      </c>
      <c r="AC3" s="52" t="e">
        <f>PROSES!AC3</f>
        <v>#DIV/0!</v>
      </c>
      <c r="AD3" s="9"/>
      <c r="AE3" s="84">
        <f>PROSES!AE3</f>
        <v>0</v>
      </c>
      <c r="AF3" s="52" t="e">
        <f>PROSES!AF3</f>
        <v>#DIV/0!</v>
      </c>
      <c r="AG3" s="9"/>
      <c r="AH3" s="52">
        <f>PROSES!AH3</f>
        <v>0</v>
      </c>
      <c r="AI3" s="52" t="e">
        <f>PROSES!AI3</f>
        <v>#DIV/0!</v>
      </c>
      <c r="AJ3" s="9"/>
      <c r="AK3" s="84">
        <f>PROSES!AK3</f>
        <v>0</v>
      </c>
      <c r="AL3" s="52" t="e">
        <f>PROSES!AL3</f>
        <v>#DIV/0!</v>
      </c>
      <c r="AM3" s="9"/>
      <c r="AN3" s="52">
        <f>PROSES!AN3</f>
        <v>0</v>
      </c>
      <c r="AO3" s="52" t="e">
        <f>PROSES!AO3</f>
        <v>#DIV/0!</v>
      </c>
      <c r="AP3" s="9"/>
      <c r="AQ3" s="84">
        <f>PROSES!AQ3</f>
        <v>0</v>
      </c>
      <c r="AR3" s="52" t="e">
        <f>PROSES!AR3</f>
        <v>#DIV/0!</v>
      </c>
      <c r="AS3" s="9"/>
      <c r="AT3" s="52">
        <f>PROSES!AT3</f>
        <v>0</v>
      </c>
      <c r="AU3" s="52" t="e">
        <f>PROSES!AU3</f>
        <v>#DIV/0!</v>
      </c>
      <c r="AV3" s="9"/>
      <c r="AW3" s="84">
        <f>PROSES!AW3</f>
        <v>0</v>
      </c>
      <c r="AX3" s="52" t="e">
        <f>PROSES!AX3</f>
        <v>#DIV/0!</v>
      </c>
      <c r="AY3" s="9"/>
      <c r="AZ3" s="52">
        <f>PROSES!AZ3</f>
        <v>0</v>
      </c>
      <c r="BA3" s="52" t="e">
        <f>PROSES!BA3</f>
        <v>#DIV/0!</v>
      </c>
      <c r="BB3" s="9"/>
      <c r="BC3" s="28"/>
      <c r="BD3" s="28">
        <v>1</v>
      </c>
      <c r="BE3" s="28" t="s">
        <v>4</v>
      </c>
      <c r="BF3" s="9" t="s">
        <v>102</v>
      </c>
      <c r="BG3" s="9">
        <v>4</v>
      </c>
      <c r="BI3" s="9" t="s">
        <v>127</v>
      </c>
      <c r="BJ3" s="9" t="s">
        <v>141</v>
      </c>
      <c r="BK3" s="9">
        <v>24</v>
      </c>
      <c r="BL3" s="9">
        <v>3</v>
      </c>
      <c r="BU3" s="34" t="s">
        <v>120</v>
      </c>
      <c r="BV3" s="35">
        <v>2</v>
      </c>
      <c r="BX3" s="180" t="s">
        <v>215</v>
      </c>
    </row>
    <row r="4" spans="2:76" x14ac:dyDescent="0.25">
      <c r="B4" s="145" t="s">
        <v>5</v>
      </c>
      <c r="C4" s="20" t="s">
        <v>3</v>
      </c>
      <c r="D4" s="204"/>
      <c r="E4" s="204"/>
      <c r="F4" s="28"/>
      <c r="G4" s="28"/>
      <c r="H4" s="28"/>
      <c r="I4" s="28"/>
      <c r="J4" s="28"/>
      <c r="K4" s="28"/>
      <c r="L4" s="20"/>
      <c r="M4" s="156" t="s">
        <v>125</v>
      </c>
      <c r="N4" s="54" t="e">
        <f>PROSES!O3</f>
        <v>#DIV/0!</v>
      </c>
      <c r="O4" s="54"/>
      <c r="P4" s="52"/>
      <c r="Q4" s="52" t="e">
        <f>PROSES!R3</f>
        <v>#DIV/0!</v>
      </c>
      <c r="R4" s="52"/>
      <c r="S4" s="84"/>
      <c r="T4" s="54" t="e">
        <f>PROSES!U3</f>
        <v>#DIV/0!</v>
      </c>
      <c r="U4" s="54"/>
      <c r="V4" s="52"/>
      <c r="W4" s="52" t="e">
        <f>PROSES!X3</f>
        <v>#DIV/0!</v>
      </c>
      <c r="X4" s="52"/>
      <c r="Y4" s="84"/>
      <c r="Z4" s="54" t="e">
        <f>PROSES!AA3</f>
        <v>#DIV/0!</v>
      </c>
      <c r="AA4" s="54"/>
      <c r="AB4" s="52"/>
      <c r="AC4" s="52" t="e">
        <f>PROSES!AD3</f>
        <v>#DIV/0!</v>
      </c>
      <c r="AD4" s="52"/>
      <c r="AE4" s="84"/>
      <c r="AF4" s="54" t="e">
        <f>PROSES!AG3</f>
        <v>#DIV/0!</v>
      </c>
      <c r="AG4" s="54"/>
      <c r="AH4" s="52"/>
      <c r="AI4" s="52" t="e">
        <f>PROSES!AJ3</f>
        <v>#DIV/0!</v>
      </c>
      <c r="AJ4" s="52"/>
      <c r="AK4" s="84"/>
      <c r="AL4" s="54" t="e">
        <f>PROSES!AM3</f>
        <v>#DIV/0!</v>
      </c>
      <c r="AM4" s="54"/>
      <c r="AN4" s="52"/>
      <c r="AO4" s="52" t="e">
        <f>PROSES!AP3</f>
        <v>#DIV/0!</v>
      </c>
      <c r="AP4" s="52"/>
      <c r="AQ4" s="84"/>
      <c r="AR4" s="54" t="e">
        <f>PROSES!AS3</f>
        <v>#DIV/0!</v>
      </c>
      <c r="AS4" s="54"/>
      <c r="AT4" s="52"/>
      <c r="AU4" s="52" t="e">
        <f>PROSES!AV3</f>
        <v>#DIV/0!</v>
      </c>
      <c r="AV4" s="52"/>
      <c r="AW4" s="84"/>
      <c r="AX4" s="54" t="e">
        <f>PROSES!AY3</f>
        <v>#DIV/0!</v>
      </c>
      <c r="AY4" s="54"/>
      <c r="AZ4" s="52"/>
      <c r="BA4" s="52" t="e">
        <f>PROSES!BB3</f>
        <v>#DIV/0!</v>
      </c>
      <c r="BB4" s="52"/>
      <c r="BC4" s="28"/>
      <c r="BD4" s="28">
        <v>1</v>
      </c>
      <c r="BE4" s="28"/>
      <c r="BI4" s="9" t="s">
        <v>128</v>
      </c>
      <c r="BK4" s="9">
        <v>21</v>
      </c>
      <c r="BL4" s="9">
        <v>2.76</v>
      </c>
      <c r="BU4" s="34" t="s">
        <v>121</v>
      </c>
      <c r="BV4" s="35">
        <v>2</v>
      </c>
      <c r="BX4" s="180" t="s">
        <v>214</v>
      </c>
    </row>
    <row r="5" spans="2:76" x14ac:dyDescent="0.25">
      <c r="B5" s="145" t="s">
        <v>6</v>
      </c>
      <c r="C5" s="20" t="s">
        <v>3</v>
      </c>
      <c r="D5" s="201"/>
      <c r="E5" s="201"/>
      <c r="M5" s="23" t="s">
        <v>126</v>
      </c>
      <c r="N5" s="45">
        <f>PROSES!N4</f>
        <v>0</v>
      </c>
      <c r="O5" s="47">
        <f>PROSES!O4</f>
        <v>0</v>
      </c>
      <c r="P5" s="45">
        <f>PROSES!P4</f>
        <v>0</v>
      </c>
      <c r="Q5" s="45">
        <f>PROSES!Q4</f>
        <v>0</v>
      </c>
      <c r="R5" s="45">
        <f>PROSES!R4</f>
        <v>0</v>
      </c>
      <c r="S5" s="46">
        <f>PROSES!S4</f>
        <v>0</v>
      </c>
      <c r="T5" s="45">
        <f>PROSES!T4</f>
        <v>0</v>
      </c>
      <c r="U5" s="47">
        <f>PROSES!U4</f>
        <v>0</v>
      </c>
      <c r="V5" s="45">
        <f>PROSES!V4</f>
        <v>0</v>
      </c>
      <c r="W5" s="45">
        <f>PROSES!W4</f>
        <v>0</v>
      </c>
      <c r="X5" s="45">
        <f>PROSES!X4</f>
        <v>0</v>
      </c>
      <c r="Y5" s="46">
        <f>PROSES!Y4</f>
        <v>0</v>
      </c>
      <c r="Z5" s="45">
        <f>PROSES!Z4</f>
        <v>0</v>
      </c>
      <c r="AA5" s="47">
        <f>PROSES!AA4</f>
        <v>0</v>
      </c>
      <c r="AB5" s="45">
        <f>PROSES!AB4</f>
        <v>0</v>
      </c>
      <c r="AC5" s="45">
        <f>PROSES!AC4</f>
        <v>0</v>
      </c>
      <c r="AD5" s="45">
        <f>PROSES!AD4</f>
        <v>0</v>
      </c>
      <c r="AE5" s="46">
        <f>PROSES!AE4</f>
        <v>0</v>
      </c>
      <c r="AF5" s="45">
        <f>PROSES!AF4</f>
        <v>0</v>
      </c>
      <c r="AG5" s="47">
        <f>PROSES!AG4</f>
        <v>0</v>
      </c>
      <c r="AH5" s="45">
        <f>PROSES!AH4</f>
        <v>0</v>
      </c>
      <c r="AI5" s="45">
        <f>PROSES!AI4</f>
        <v>0</v>
      </c>
      <c r="AJ5" s="45">
        <f>PROSES!AJ4</f>
        <v>0</v>
      </c>
      <c r="AK5" s="46">
        <f>PROSES!AK4</f>
        <v>0</v>
      </c>
      <c r="AL5" s="45">
        <f>PROSES!AL4</f>
        <v>0</v>
      </c>
      <c r="AM5" s="47">
        <f>PROSES!AM4</f>
        <v>0</v>
      </c>
      <c r="AN5" s="45">
        <f>PROSES!AN4</f>
        <v>0</v>
      </c>
      <c r="AO5" s="45">
        <f>PROSES!AO4</f>
        <v>0</v>
      </c>
      <c r="AP5" s="45">
        <f>PROSES!AP4</f>
        <v>0</v>
      </c>
      <c r="AQ5" s="46">
        <f>PROSES!AQ4</f>
        <v>0</v>
      </c>
      <c r="AR5" s="45">
        <f>PROSES!AR4</f>
        <v>0</v>
      </c>
      <c r="AS5" s="47">
        <f>PROSES!AS4</f>
        <v>0</v>
      </c>
      <c r="AT5" s="45">
        <f>PROSES!AT4</f>
        <v>0</v>
      </c>
      <c r="AU5" s="45">
        <f>PROSES!AU4</f>
        <v>0</v>
      </c>
      <c r="AV5" s="45">
        <f>PROSES!AV4</f>
        <v>0</v>
      </c>
      <c r="AW5" s="46">
        <f>PROSES!AW4</f>
        <v>0</v>
      </c>
      <c r="AX5" s="45">
        <f>PROSES!AX4</f>
        <v>0</v>
      </c>
      <c r="AY5" s="47">
        <f>PROSES!AY4</f>
        <v>0</v>
      </c>
      <c r="AZ5" s="45">
        <f>PROSES!AZ4</f>
        <v>0</v>
      </c>
      <c r="BA5" s="45">
        <f>PROSES!BA4</f>
        <v>0</v>
      </c>
      <c r="BB5" s="45">
        <f>PROSES!BB4</f>
        <v>0</v>
      </c>
      <c r="BC5" s="28"/>
      <c r="BD5" s="28">
        <v>1</v>
      </c>
      <c r="BE5" s="28"/>
      <c r="BF5" s="9" t="s">
        <v>103</v>
      </c>
      <c r="BG5" s="9">
        <v>3</v>
      </c>
      <c r="BK5" s="9">
        <v>18</v>
      </c>
      <c r="BL5" s="9">
        <v>2</v>
      </c>
      <c r="BU5" s="6" t="s">
        <v>131</v>
      </c>
      <c r="BV5" s="35">
        <v>0</v>
      </c>
      <c r="BX5" s="180" t="s">
        <v>189</v>
      </c>
    </row>
    <row r="6" spans="2:76" x14ac:dyDescent="0.25">
      <c r="B6" s="145" t="s">
        <v>174</v>
      </c>
      <c r="C6" s="20" t="s">
        <v>3</v>
      </c>
      <c r="D6" s="206" t="s">
        <v>4</v>
      </c>
      <c r="E6" s="206"/>
      <c r="F6" s="28"/>
      <c r="G6" s="28"/>
      <c r="H6" s="28"/>
      <c r="I6" s="28"/>
      <c r="J6" s="28"/>
      <c r="K6" s="28"/>
      <c r="L6" s="28"/>
      <c r="M6" s="23" t="s">
        <v>143</v>
      </c>
      <c r="N6" s="45">
        <f>PROSES!N5</f>
        <v>0</v>
      </c>
      <c r="O6" s="47">
        <f>PROSES!O5</f>
        <v>0</v>
      </c>
      <c r="P6" s="45">
        <f>PROSES!P5</f>
        <v>0</v>
      </c>
      <c r="Q6" s="45" t="e">
        <f>PROSES!Q5</f>
        <v>#DIV/0!</v>
      </c>
      <c r="R6" s="45">
        <f>PROSES!R5</f>
        <v>0</v>
      </c>
      <c r="S6" s="46">
        <f>PROSES!S5</f>
        <v>0</v>
      </c>
      <c r="T6" s="45" t="e">
        <f>PROSES!T5</f>
        <v>#DIV/0!</v>
      </c>
      <c r="U6" s="47">
        <f>PROSES!U5</f>
        <v>0</v>
      </c>
      <c r="V6" s="45">
        <f>PROSES!V5</f>
        <v>0</v>
      </c>
      <c r="W6" s="45" t="e">
        <f>PROSES!W5</f>
        <v>#DIV/0!</v>
      </c>
      <c r="X6" s="45">
        <f>PROSES!X5</f>
        <v>0</v>
      </c>
      <c r="Y6" s="46">
        <f>PROSES!Y5</f>
        <v>0</v>
      </c>
      <c r="Z6" s="45" t="e">
        <f>PROSES!Z5</f>
        <v>#DIV/0!</v>
      </c>
      <c r="AA6" s="47">
        <f>PROSES!AA5</f>
        <v>0</v>
      </c>
      <c r="AB6" s="45">
        <f>PROSES!AB5</f>
        <v>0</v>
      </c>
      <c r="AC6" s="45" t="e">
        <f>PROSES!AC5</f>
        <v>#DIV/0!</v>
      </c>
      <c r="AD6" s="45">
        <f>PROSES!AD5</f>
        <v>0</v>
      </c>
      <c r="AE6" s="46">
        <f>PROSES!AE5</f>
        <v>0</v>
      </c>
      <c r="AF6" s="45" t="e">
        <f>PROSES!AF5</f>
        <v>#DIV/0!</v>
      </c>
      <c r="AG6" s="47">
        <f>PROSES!AG5</f>
        <v>0</v>
      </c>
      <c r="AH6" s="45">
        <f>PROSES!AH5</f>
        <v>0</v>
      </c>
      <c r="AI6" s="45" t="e">
        <f>PROSES!AI5</f>
        <v>#DIV/0!</v>
      </c>
      <c r="AJ6" s="45">
        <f>PROSES!AJ5</f>
        <v>0</v>
      </c>
      <c r="AK6" s="46">
        <f>PROSES!AK5</f>
        <v>0</v>
      </c>
      <c r="AL6" s="45" t="e">
        <f>PROSES!AL5</f>
        <v>#DIV/0!</v>
      </c>
      <c r="AM6" s="47">
        <f>PROSES!AM5</f>
        <v>0</v>
      </c>
      <c r="AN6" s="45">
        <f>PROSES!AN5</f>
        <v>0</v>
      </c>
      <c r="AO6" s="45" t="e">
        <f>PROSES!AO5</f>
        <v>#DIV/0!</v>
      </c>
      <c r="AP6" s="45">
        <f>PROSES!AP5</f>
        <v>0</v>
      </c>
      <c r="AQ6" s="46">
        <f>PROSES!AQ5</f>
        <v>0</v>
      </c>
      <c r="AR6" s="45" t="e">
        <f>PROSES!AR5</f>
        <v>#DIV/0!</v>
      </c>
      <c r="AS6" s="47">
        <f>PROSES!AS5</f>
        <v>0</v>
      </c>
      <c r="AT6" s="45">
        <f>PROSES!AT5</f>
        <v>0</v>
      </c>
      <c r="AU6" s="45" t="e">
        <f>PROSES!AU5</f>
        <v>#DIV/0!</v>
      </c>
      <c r="AV6" s="45">
        <f>PROSES!AV5</f>
        <v>0</v>
      </c>
      <c r="AW6" s="46">
        <f>PROSES!AW5</f>
        <v>0</v>
      </c>
      <c r="AX6" s="45" t="e">
        <f>PROSES!AX5</f>
        <v>#DIV/0!</v>
      </c>
      <c r="AY6" s="47">
        <f>PROSES!AY5</f>
        <v>0</v>
      </c>
      <c r="AZ6" s="45">
        <f>PROSES!AZ5</f>
        <v>0</v>
      </c>
      <c r="BA6" s="45" t="e">
        <f>PROSES!BA5</f>
        <v>#DIV/0!</v>
      </c>
      <c r="BB6" s="45">
        <f>PROSES!BB5</f>
        <v>0</v>
      </c>
      <c r="BC6" s="28"/>
      <c r="BD6" s="28">
        <v>1</v>
      </c>
      <c r="BE6" s="28"/>
      <c r="BF6" s="14" t="s">
        <v>104</v>
      </c>
      <c r="BG6" s="9">
        <v>2</v>
      </c>
      <c r="BK6" s="14">
        <v>15</v>
      </c>
      <c r="BL6" s="14">
        <v>1.55</v>
      </c>
      <c r="BU6" s="6"/>
      <c r="BV6" s="28">
        <v>2</v>
      </c>
      <c r="BX6" s="180" t="s">
        <v>190</v>
      </c>
    </row>
    <row r="7" spans="2:76" x14ac:dyDescent="0.25">
      <c r="B7" s="9"/>
      <c r="C7" s="9"/>
      <c r="D7" s="9"/>
      <c r="F7" s="28"/>
      <c r="G7" s="28"/>
      <c r="H7" s="28"/>
      <c r="I7" s="28"/>
      <c r="J7" s="28"/>
      <c r="K7" s="28"/>
      <c r="L7" s="28"/>
      <c r="M7" s="15" t="s">
        <v>4</v>
      </c>
      <c r="N7" s="7"/>
      <c r="O7" s="28"/>
      <c r="P7" s="28"/>
      <c r="Q7" s="55" t="e">
        <f>Q5-N4</f>
        <v>#DIV/0!</v>
      </c>
      <c r="R7" s="28"/>
      <c r="S7" s="28"/>
      <c r="T7" s="90" t="e">
        <f>T5-Q4</f>
        <v>#DIV/0!</v>
      </c>
      <c r="U7" s="28"/>
      <c r="V7" s="28"/>
      <c r="W7" s="55" t="e">
        <f>W5-T4</f>
        <v>#DIV/0!</v>
      </c>
      <c r="X7" s="28"/>
      <c r="Y7" s="28"/>
      <c r="Z7" s="90" t="e">
        <f>Z5-W4</f>
        <v>#DIV/0!</v>
      </c>
      <c r="AA7" s="28"/>
      <c r="AB7" s="28"/>
      <c r="AC7" s="55" t="e">
        <f>AC5-Z4</f>
        <v>#DIV/0!</v>
      </c>
      <c r="AD7" s="28"/>
      <c r="AE7" s="28"/>
      <c r="AF7" s="90" t="e">
        <f>AF5-AC4</f>
        <v>#DIV/0!</v>
      </c>
      <c r="AG7" s="28"/>
      <c r="AH7" s="28"/>
      <c r="AI7" s="55" t="e">
        <f>AI5-AF4</f>
        <v>#DIV/0!</v>
      </c>
      <c r="AJ7" s="28"/>
      <c r="AK7" s="28"/>
      <c r="AL7" s="90" t="e">
        <f>AL5-AI4</f>
        <v>#DIV/0!</v>
      </c>
      <c r="AM7" s="28"/>
      <c r="AN7" s="28"/>
      <c r="AO7" s="55" t="e">
        <f>AO5-AL4</f>
        <v>#DIV/0!</v>
      </c>
      <c r="AP7" s="28"/>
      <c r="AQ7" s="28"/>
      <c r="AR7" s="90" t="e">
        <f>AR5-AO4</f>
        <v>#DIV/0!</v>
      </c>
      <c r="AS7" s="28"/>
      <c r="AT7" s="28"/>
      <c r="AU7" s="55" t="e">
        <f>AU5-AR4</f>
        <v>#DIV/0!</v>
      </c>
      <c r="AV7" s="28"/>
      <c r="AW7" s="28"/>
      <c r="AX7" s="90" t="e">
        <f>AX5-AU4</f>
        <v>#DIV/0!</v>
      </c>
      <c r="AY7" s="28"/>
      <c r="AZ7" s="28"/>
      <c r="BA7" s="55" t="e">
        <f>BA5-AX4</f>
        <v>#DIV/0!</v>
      </c>
      <c r="BB7" s="28"/>
      <c r="BC7" s="28"/>
      <c r="BD7" s="28">
        <v>1</v>
      </c>
      <c r="BE7" s="28"/>
      <c r="BF7" s="14" t="s">
        <v>105</v>
      </c>
      <c r="BG7" s="14">
        <v>1</v>
      </c>
      <c r="BK7" s="14">
        <v>12</v>
      </c>
      <c r="BL7" s="14">
        <v>0</v>
      </c>
      <c r="BU7" s="32" t="s">
        <v>113</v>
      </c>
      <c r="BV7" s="28">
        <v>2</v>
      </c>
      <c r="BX7" s="180" t="s">
        <v>191</v>
      </c>
    </row>
    <row r="8" spans="2:76" x14ac:dyDescent="0.25">
      <c r="B8" s="195" t="s">
        <v>7</v>
      </c>
      <c r="C8" s="196"/>
      <c r="D8" s="196"/>
      <c r="E8" s="191" t="s">
        <v>98</v>
      </c>
      <c r="F8" s="86"/>
      <c r="G8" s="22"/>
      <c r="H8" s="22" t="s">
        <v>100</v>
      </c>
      <c r="I8" s="22"/>
      <c r="J8" s="22"/>
      <c r="K8" s="82"/>
      <c r="L8" s="192" t="s">
        <v>136</v>
      </c>
      <c r="N8" s="192" t="s">
        <v>140</v>
      </c>
      <c r="O8" s="193"/>
      <c r="P8" s="192"/>
      <c r="Q8" s="192"/>
      <c r="R8" s="192"/>
      <c r="S8" s="194"/>
      <c r="T8" s="192"/>
      <c r="U8" s="193"/>
      <c r="V8" s="192"/>
      <c r="W8" s="192"/>
      <c r="X8" s="192"/>
      <c r="Y8" s="194"/>
      <c r="Z8" s="192"/>
      <c r="AA8" s="193"/>
      <c r="AB8" s="192"/>
      <c r="AC8" s="192"/>
      <c r="AD8" s="192"/>
      <c r="AE8" s="194"/>
      <c r="AF8" s="192"/>
      <c r="AG8" s="193"/>
      <c r="AH8" s="192"/>
      <c r="AI8" s="192"/>
      <c r="AJ8" s="192"/>
      <c r="AK8" s="194"/>
      <c r="AL8" s="192"/>
      <c r="AM8" s="193"/>
      <c r="AN8" s="192"/>
      <c r="AO8" s="192"/>
      <c r="AP8" s="192"/>
      <c r="AQ8" s="194"/>
      <c r="AR8" s="192"/>
      <c r="AS8" s="193"/>
      <c r="AT8" s="192"/>
      <c r="AU8" s="192"/>
      <c r="AV8" s="192"/>
      <c r="AW8" s="194"/>
      <c r="AX8" s="192"/>
      <c r="AY8" s="193"/>
      <c r="AZ8" s="192"/>
      <c r="BA8" s="192"/>
      <c r="BD8" s="11" t="s">
        <v>138</v>
      </c>
      <c r="BF8" s="14" t="s">
        <v>106</v>
      </c>
      <c r="BG8" s="14">
        <v>0</v>
      </c>
      <c r="BU8" s="6" t="s">
        <v>157</v>
      </c>
      <c r="BV8" s="28">
        <v>2</v>
      </c>
      <c r="BX8" s="180" t="s">
        <v>192</v>
      </c>
    </row>
    <row r="9" spans="2:76" x14ac:dyDescent="0.25">
      <c r="B9" s="146" t="s">
        <v>8</v>
      </c>
      <c r="C9" s="23" t="s">
        <v>9</v>
      </c>
      <c r="D9" s="23" t="s">
        <v>10</v>
      </c>
      <c r="E9" s="191"/>
      <c r="F9" s="86" t="s">
        <v>111</v>
      </c>
      <c r="G9" s="22">
        <v>1</v>
      </c>
      <c r="H9" s="22" t="s">
        <v>122</v>
      </c>
      <c r="I9" s="22" t="s">
        <v>99</v>
      </c>
      <c r="J9" s="22" t="s">
        <v>129</v>
      </c>
      <c r="K9" s="82" t="s">
        <v>123</v>
      </c>
      <c r="L9" s="192"/>
      <c r="N9" s="45">
        <v>1</v>
      </c>
      <c r="O9" s="47"/>
      <c r="P9" s="45"/>
      <c r="Q9" s="45">
        <v>2</v>
      </c>
      <c r="R9" s="45"/>
      <c r="S9" s="46"/>
      <c r="T9" s="45">
        <v>3</v>
      </c>
      <c r="U9" s="47"/>
      <c r="V9" s="45"/>
      <c r="W9" s="45">
        <v>4</v>
      </c>
      <c r="X9" s="45"/>
      <c r="Y9" s="46"/>
      <c r="Z9" s="45">
        <v>5</v>
      </c>
      <c r="AA9" s="47"/>
      <c r="AB9" s="45"/>
      <c r="AC9" s="45">
        <v>6</v>
      </c>
      <c r="AD9" s="45"/>
      <c r="AE9" s="46"/>
      <c r="AF9" s="45">
        <v>7</v>
      </c>
      <c r="AG9" s="47"/>
      <c r="AH9" s="45"/>
      <c r="AI9" s="45">
        <v>8</v>
      </c>
      <c r="AJ9" s="45"/>
      <c r="AK9" s="46"/>
      <c r="AL9" s="45">
        <v>9</v>
      </c>
      <c r="AM9" s="47"/>
      <c r="AN9" s="45"/>
      <c r="AO9" s="45">
        <v>10</v>
      </c>
      <c r="AP9" s="45"/>
      <c r="AQ9" s="46"/>
      <c r="AR9" s="45">
        <v>11</v>
      </c>
      <c r="AS9" s="47"/>
      <c r="AT9" s="45"/>
      <c r="AU9" s="45">
        <v>12</v>
      </c>
      <c r="AV9" s="45"/>
      <c r="AW9" s="46"/>
      <c r="AX9" s="45">
        <v>13</v>
      </c>
      <c r="AY9" s="47"/>
      <c r="AZ9" s="45"/>
      <c r="BA9" s="45">
        <v>14</v>
      </c>
      <c r="BB9" s="29"/>
      <c r="BC9" s="29"/>
      <c r="BD9" s="11" t="s">
        <v>138</v>
      </c>
      <c r="BF9" s="14" t="s">
        <v>107</v>
      </c>
      <c r="BG9" s="14">
        <v>0</v>
      </c>
      <c r="BU9" s="6" t="s">
        <v>158</v>
      </c>
      <c r="BV9" s="28">
        <v>2</v>
      </c>
      <c r="BX9" s="180" t="s">
        <v>193</v>
      </c>
    </row>
    <row r="10" spans="2:76" x14ac:dyDescent="0.25">
      <c r="B10" s="147" t="s">
        <v>11</v>
      </c>
      <c r="C10" s="7">
        <v>1</v>
      </c>
      <c r="D10" s="95"/>
      <c r="E10" s="163">
        <f t="shared" ref="E10:E19" si="0">P10+S10+V10+Y10+AB10+AE10+AH10+AK10+AN10+AQ10+AT10+AW10+AZ10+BC10</f>
        <v>0</v>
      </c>
      <c r="F10" s="86">
        <f>IF(AND(E10=0),0,C10)</f>
        <v>0</v>
      </c>
      <c r="G10" s="22">
        <f>D10</f>
        <v>0</v>
      </c>
      <c r="H10" s="18">
        <f>IF(AND(D10=$BF$3),$BG$3,IF(AND(D10=$BF$5),$BG$5,IF(AND(D10=$BF$6),$BG$6,IF(AND(D10=$BF$7),$BG$7,IF(AND(D10=$BF$8),$BG$8,IF(AND(D10=$BF$9),$BG$9,IF(AND(D10=$BF$10),$BG$10,IF(AND(D10=$BF$11),$BG$11))))))))</f>
        <v>0</v>
      </c>
      <c r="I10" s="22">
        <f>H10*C10</f>
        <v>0</v>
      </c>
      <c r="J10" s="18">
        <f>IF(AND(H10&gt;1),0,C10)</f>
        <v>1</v>
      </c>
      <c r="K10" s="83">
        <f>IF(AND(J10=0),C10,0)</f>
        <v>0</v>
      </c>
      <c r="L10" s="18" t="str">
        <f>IF(AND(J10=0),"lulus","belum")</f>
        <v>belum</v>
      </c>
      <c r="M10" s="19"/>
      <c r="N10" s="33"/>
      <c r="O10" s="86">
        <f>IF(AND(N10=$BJ$3),$C$10,0)</f>
        <v>0</v>
      </c>
      <c r="P10" s="22">
        <f>IF(AND(N10&gt;0),1,0)</f>
        <v>0</v>
      </c>
      <c r="Q10" s="18"/>
      <c r="R10" s="22">
        <f>IF(AND(Q10=$BJ$3),$C$10,0)</f>
        <v>0</v>
      </c>
      <c r="S10" s="82">
        <f>IF(AND(Q10&gt;0),1,0)</f>
        <v>0</v>
      </c>
      <c r="T10" s="33"/>
      <c r="U10" s="86">
        <f>IF(AND(T10=$BJ$3),$C$10,0)</f>
        <v>0</v>
      </c>
      <c r="V10" s="22">
        <f>IF(AND(T10&gt;0),1,0)</f>
        <v>0</v>
      </c>
      <c r="W10" s="18"/>
      <c r="X10" s="22">
        <f>IF(AND(W10=$BJ$3),$C$10,0)</f>
        <v>0</v>
      </c>
      <c r="Y10" s="82">
        <f>IF(AND(W10&gt;0),1,0)</f>
        <v>0</v>
      </c>
      <c r="Z10" s="33"/>
      <c r="AA10" s="86">
        <f>IF(AND(Z10=$BJ$3),$C$10,0)</f>
        <v>0</v>
      </c>
      <c r="AB10" s="22">
        <f>IF(AND(Z10&gt;0),1,0)</f>
        <v>0</v>
      </c>
      <c r="AC10" s="18"/>
      <c r="AD10" s="22">
        <f>IF(AND(AC10=$BJ$3),$C$10,0)</f>
        <v>0</v>
      </c>
      <c r="AE10" s="82">
        <f>IF(AND(AC10&gt;0),1,0)</f>
        <v>0</v>
      </c>
      <c r="AF10" s="33"/>
      <c r="AG10" s="86">
        <f>IF(AND(AF10=$BJ$3),$C$10,0)</f>
        <v>0</v>
      </c>
      <c r="AH10" s="22">
        <f>IF(AND(AF10&gt;0),1,0)</f>
        <v>0</v>
      </c>
      <c r="AI10" s="18"/>
      <c r="AJ10" s="22">
        <f>IF(AND(AI10=$BJ$3),$C$10,0)</f>
        <v>0</v>
      </c>
      <c r="AK10" s="82">
        <f>IF(AND(AI10&gt;0),1,0)</f>
        <v>0</v>
      </c>
      <c r="AL10" s="33"/>
      <c r="AM10" s="86">
        <f>IF(AND(AL10=$BJ$3),$C$10,0)</f>
        <v>0</v>
      </c>
      <c r="AN10" s="22">
        <f>IF(AND(AL10&gt;0),1,0)</f>
        <v>0</v>
      </c>
      <c r="AO10" s="18"/>
      <c r="AP10" s="22">
        <f>IF(AND(AO10=$BJ$3),$C$10,0)</f>
        <v>0</v>
      </c>
      <c r="AQ10" s="82">
        <f>IF(AND(AO10&gt;0),1,0)</f>
        <v>0</v>
      </c>
      <c r="AR10" s="33"/>
      <c r="AS10" s="86">
        <f>IF(AND(AR10=$BJ$3),$C$10,0)</f>
        <v>0</v>
      </c>
      <c r="AT10" s="22">
        <f>IF(AND(AR10&gt;0),1,0)</f>
        <v>0</v>
      </c>
      <c r="AU10" s="18"/>
      <c r="AV10" s="22">
        <f>IF(AND(AU10=$BJ$3),$C$10,0)</f>
        <v>0</v>
      </c>
      <c r="AW10" s="82">
        <f>IF(AND(AU10&gt;0),1,0)</f>
        <v>0</v>
      </c>
      <c r="AX10" s="33"/>
      <c r="AY10" s="86">
        <f>IF(AND(AX10=$BJ$3),$C$10,0)</f>
        <v>0</v>
      </c>
      <c r="AZ10" s="22">
        <f>IF(AND(AX10&gt;0),1,0)</f>
        <v>0</v>
      </c>
      <c r="BA10" s="33"/>
      <c r="BB10" s="22">
        <f>IF(AND(BA10=$BJ$3),$C$10,0)</f>
        <v>0</v>
      </c>
      <c r="BC10" s="22">
        <f>IF(AND(BA10&gt;0),1,0)</f>
        <v>0</v>
      </c>
      <c r="BD10" s="11" t="s">
        <v>138</v>
      </c>
      <c r="BF10" s="14" t="s">
        <v>108</v>
      </c>
      <c r="BG10" s="14">
        <v>0</v>
      </c>
      <c r="BU10" s="39" t="s">
        <v>118</v>
      </c>
      <c r="BV10" s="28">
        <v>2</v>
      </c>
      <c r="BX10" s="180" t="s">
        <v>216</v>
      </c>
    </row>
    <row r="11" spans="2:76" x14ac:dyDescent="0.25">
      <c r="B11" s="147" t="s">
        <v>12</v>
      </c>
      <c r="C11" s="7">
        <v>2</v>
      </c>
      <c r="D11" s="95"/>
      <c r="E11" s="163">
        <f t="shared" si="0"/>
        <v>0</v>
      </c>
      <c r="F11" s="86">
        <f t="shared" ref="F11:F19" si="1">IF(AND(E11=0),0,C11)</f>
        <v>0</v>
      </c>
      <c r="G11" s="22">
        <f t="shared" ref="G11:G74" si="2">D11</f>
        <v>0</v>
      </c>
      <c r="H11" s="18">
        <f t="shared" ref="H11:H19" si="3">IF(AND(D11=$BF$3),$BG$3,IF(AND(D11=$BF$5),$BG$5,IF(AND(D11=$BF$6),$BG$6,IF(AND(D11=$BF$7),$BG$7,IF(AND(D11=$BF$8),$BG$8,IF(AND(D11=$BF$9),$BG$9,IF(AND(D11=$BF$10),$BG$10,IF(AND(D11=$BF$11),$BG$11))))))))</f>
        <v>0</v>
      </c>
      <c r="I11" s="22">
        <f t="shared" ref="I11:I19" si="4">H11*C11</f>
        <v>0</v>
      </c>
      <c r="J11" s="18">
        <f t="shared" ref="J11:J19" si="5">IF(AND(H11&gt;1),0,C11)</f>
        <v>2</v>
      </c>
      <c r="K11" s="83">
        <f t="shared" ref="K11:K19" si="6">IF(AND(J11=0),C11,0)</f>
        <v>0</v>
      </c>
      <c r="L11" s="18" t="str">
        <f t="shared" ref="L11:L19" si="7">IF(AND(J11=0),"lulus","belum")</f>
        <v>belum</v>
      </c>
      <c r="M11" s="19"/>
      <c r="N11" s="33"/>
      <c r="O11" s="86">
        <f>IF(AND(N11=$BJ$3),$C$11,0)</f>
        <v>0</v>
      </c>
      <c r="P11" s="22">
        <f t="shared" ref="P11:P19" si="8">IF(AND(N11&gt;0),1,0)</f>
        <v>0</v>
      </c>
      <c r="Q11" s="18"/>
      <c r="R11" s="22">
        <f>IF(AND(Q11=$BJ$3),$C$11,0)</f>
        <v>0</v>
      </c>
      <c r="S11" s="82">
        <f t="shared" ref="S11:S19" si="9">IF(AND(Q11&gt;0),1,0)</f>
        <v>0</v>
      </c>
      <c r="T11" s="33"/>
      <c r="U11" s="86">
        <f>IF(AND(T11=$BJ$3),$C$11,0)</f>
        <v>0</v>
      </c>
      <c r="V11" s="22">
        <f t="shared" ref="V11:V19" si="10">IF(AND(T11&gt;0),1,0)</f>
        <v>0</v>
      </c>
      <c r="W11" s="18"/>
      <c r="X11" s="22">
        <f>IF(AND(W11=$BJ$3),$C$11,0)</f>
        <v>0</v>
      </c>
      <c r="Y11" s="82">
        <f t="shared" ref="Y11:Y19" si="11">IF(AND(W11&gt;0),1,0)</f>
        <v>0</v>
      </c>
      <c r="Z11" s="33"/>
      <c r="AA11" s="86">
        <f>IF(AND(Z11=$BJ$3),$C$11,0)</f>
        <v>0</v>
      </c>
      <c r="AB11" s="22">
        <f t="shared" ref="AB11:AB19" si="12">IF(AND(Z11&gt;0),1,0)</f>
        <v>0</v>
      </c>
      <c r="AC11" s="18"/>
      <c r="AD11" s="22">
        <f>IF(AND(AC11=$BJ$3),$C$11,0)</f>
        <v>0</v>
      </c>
      <c r="AE11" s="82">
        <f t="shared" ref="AE11:AE19" si="13">IF(AND(AC11&gt;0),1,0)</f>
        <v>0</v>
      </c>
      <c r="AF11" s="33"/>
      <c r="AG11" s="86">
        <f>IF(AND(AF11=$BJ$3),$C$11,0)</f>
        <v>0</v>
      </c>
      <c r="AH11" s="22">
        <f t="shared" ref="AH11:AH19" si="14">IF(AND(AF11&gt;0),1,0)</f>
        <v>0</v>
      </c>
      <c r="AI11" s="18"/>
      <c r="AJ11" s="22">
        <f>IF(AND(AI11=$BJ$3),$C$11,0)</f>
        <v>0</v>
      </c>
      <c r="AK11" s="82">
        <f t="shared" ref="AK11:AK19" si="15">IF(AND(AI11&gt;0),1,0)</f>
        <v>0</v>
      </c>
      <c r="AL11" s="33"/>
      <c r="AM11" s="86">
        <f>IF(AND(AL11=$BJ$3),$C$11,0)</f>
        <v>0</v>
      </c>
      <c r="AN11" s="22">
        <f t="shared" ref="AN11:AN19" si="16">IF(AND(AL11&gt;0),1,0)</f>
        <v>0</v>
      </c>
      <c r="AO11" s="18"/>
      <c r="AP11" s="22">
        <f>IF(AND(AO11=$BJ$3),$C$11,0)</f>
        <v>0</v>
      </c>
      <c r="AQ11" s="82">
        <f t="shared" ref="AQ11:AQ19" si="17">IF(AND(AO11&gt;0),1,0)</f>
        <v>0</v>
      </c>
      <c r="AR11" s="33"/>
      <c r="AS11" s="86">
        <f>IF(AND(AR11=$BJ$3),$C$11,0)</f>
        <v>0</v>
      </c>
      <c r="AT11" s="22">
        <f t="shared" ref="AT11:AT19" si="18">IF(AND(AR11&gt;0),1,0)</f>
        <v>0</v>
      </c>
      <c r="AU11" s="18"/>
      <c r="AV11" s="22">
        <f>IF(AND(AU11=$BJ$3),$C$11,0)</f>
        <v>0</v>
      </c>
      <c r="AW11" s="82">
        <f t="shared" ref="AW11:AW19" si="19">IF(AND(AU11&gt;0),1,0)</f>
        <v>0</v>
      </c>
      <c r="AX11" s="33"/>
      <c r="AY11" s="86">
        <f>IF(AND(AX11=$BJ$3),$C$11,0)</f>
        <v>0</v>
      </c>
      <c r="AZ11" s="22">
        <f t="shared" ref="AZ11:AZ19" si="20">IF(AND(AX11&gt;0),1,0)</f>
        <v>0</v>
      </c>
      <c r="BA11" s="33"/>
      <c r="BB11" s="22">
        <f>IF(AND(BA11=$BJ$3),$C$11,0)</f>
        <v>0</v>
      </c>
      <c r="BC11" s="22">
        <f t="shared" ref="BC11:BC19" si="21">IF(AND(BA11&gt;0),1,0)</f>
        <v>0</v>
      </c>
      <c r="BD11" s="11" t="s">
        <v>138</v>
      </c>
      <c r="BU11" s="39" t="s">
        <v>119</v>
      </c>
      <c r="BV11" s="28">
        <v>2</v>
      </c>
      <c r="BX11" s="180" t="s">
        <v>194</v>
      </c>
    </row>
    <row r="12" spans="2:76" x14ac:dyDescent="0.25">
      <c r="B12" s="147" t="s">
        <v>13</v>
      </c>
      <c r="C12" s="7">
        <v>3</v>
      </c>
      <c r="D12" s="95"/>
      <c r="E12" s="163">
        <f t="shared" si="0"/>
        <v>0</v>
      </c>
      <c r="F12" s="86">
        <f t="shared" si="1"/>
        <v>0</v>
      </c>
      <c r="G12" s="22">
        <f t="shared" si="2"/>
        <v>0</v>
      </c>
      <c r="H12" s="18">
        <f t="shared" si="3"/>
        <v>0</v>
      </c>
      <c r="I12" s="22">
        <f t="shared" si="4"/>
        <v>0</v>
      </c>
      <c r="J12" s="18">
        <f t="shared" ref="J12:J17" si="22">IF(AND(H12=0),C12,0)</f>
        <v>3</v>
      </c>
      <c r="K12" s="83">
        <f t="shared" si="6"/>
        <v>0</v>
      </c>
      <c r="L12" s="18" t="str">
        <f t="shared" si="7"/>
        <v>belum</v>
      </c>
      <c r="M12" s="19"/>
      <c r="N12" s="33"/>
      <c r="O12" s="86">
        <f>IF(AND(N12=$BJ$3),$C$12,0)</f>
        <v>0</v>
      </c>
      <c r="P12" s="22">
        <f t="shared" si="8"/>
        <v>0</v>
      </c>
      <c r="Q12" s="18"/>
      <c r="R12" s="22">
        <f>IF(AND(Q12=$BJ$3),$C$12,0)</f>
        <v>0</v>
      </c>
      <c r="S12" s="82">
        <f t="shared" si="9"/>
        <v>0</v>
      </c>
      <c r="T12" s="33"/>
      <c r="U12" s="86">
        <f>IF(AND(T12=$BJ$3),$C$12,0)</f>
        <v>0</v>
      </c>
      <c r="V12" s="22">
        <f t="shared" si="10"/>
        <v>0</v>
      </c>
      <c r="W12" s="18"/>
      <c r="X12" s="22">
        <f>IF(AND(W12=$BJ$3),$C$12,0)</f>
        <v>0</v>
      </c>
      <c r="Y12" s="82">
        <f t="shared" si="11"/>
        <v>0</v>
      </c>
      <c r="Z12" s="33"/>
      <c r="AA12" s="86">
        <f>IF(AND(Z12=$BJ$3),$C$12,0)</f>
        <v>0</v>
      </c>
      <c r="AB12" s="22">
        <f t="shared" si="12"/>
        <v>0</v>
      </c>
      <c r="AC12" s="18"/>
      <c r="AD12" s="22">
        <f>IF(AND(AC12=$BJ$3),$C$12,0)</f>
        <v>0</v>
      </c>
      <c r="AE12" s="82">
        <f t="shared" si="13"/>
        <v>0</v>
      </c>
      <c r="AF12" s="33"/>
      <c r="AG12" s="86">
        <f>IF(AND(AF12=$BJ$3),$C$12,0)</f>
        <v>0</v>
      </c>
      <c r="AH12" s="22">
        <f t="shared" si="14"/>
        <v>0</v>
      </c>
      <c r="AI12" s="18"/>
      <c r="AJ12" s="22">
        <f>IF(AND(AI12=$BJ$3),$C$12,0)</f>
        <v>0</v>
      </c>
      <c r="AK12" s="82">
        <f t="shared" si="15"/>
        <v>0</v>
      </c>
      <c r="AL12" s="33"/>
      <c r="AM12" s="86">
        <f>IF(AND(AL12=$BJ$3),$C$12,0)</f>
        <v>0</v>
      </c>
      <c r="AN12" s="22">
        <f t="shared" si="16"/>
        <v>0</v>
      </c>
      <c r="AO12" s="18"/>
      <c r="AP12" s="22">
        <f>IF(AND(AO12=$BJ$3),$C$12,0)</f>
        <v>0</v>
      </c>
      <c r="AQ12" s="82">
        <f t="shared" si="17"/>
        <v>0</v>
      </c>
      <c r="AR12" s="33"/>
      <c r="AS12" s="86">
        <f>IF(AND(AR12=$BJ$3),$C$12,0)</f>
        <v>0</v>
      </c>
      <c r="AT12" s="22">
        <f t="shared" si="18"/>
        <v>0</v>
      </c>
      <c r="AU12" s="18"/>
      <c r="AV12" s="22">
        <f>IF(AND(AU12=$BJ$3),$C$12,0)</f>
        <v>0</v>
      </c>
      <c r="AW12" s="82">
        <f t="shared" si="19"/>
        <v>0</v>
      </c>
      <c r="AX12" s="33"/>
      <c r="AY12" s="86">
        <f>IF(AND(AX12=$BJ$3),$C$12,0)</f>
        <v>0</v>
      </c>
      <c r="AZ12" s="22">
        <f t="shared" si="20"/>
        <v>0</v>
      </c>
      <c r="BA12" s="33"/>
      <c r="BB12" s="22">
        <f>IF(AND(BA12=$BJ$3),$C$12,0)</f>
        <v>0</v>
      </c>
      <c r="BC12" s="22">
        <f t="shared" si="21"/>
        <v>0</v>
      </c>
      <c r="BD12" s="11" t="s">
        <v>138</v>
      </c>
      <c r="BU12" s="39" t="s">
        <v>177</v>
      </c>
      <c r="BV12" s="28">
        <v>2</v>
      </c>
      <c r="BX12" s="180" t="s">
        <v>195</v>
      </c>
    </row>
    <row r="13" spans="2:76" x14ac:dyDescent="0.25">
      <c r="B13" s="147" t="s">
        <v>14</v>
      </c>
      <c r="C13" s="7">
        <v>2</v>
      </c>
      <c r="D13" s="95"/>
      <c r="E13" s="163">
        <f t="shared" si="0"/>
        <v>0</v>
      </c>
      <c r="F13" s="86">
        <f t="shared" si="1"/>
        <v>0</v>
      </c>
      <c r="G13" s="22">
        <f t="shared" si="2"/>
        <v>0</v>
      </c>
      <c r="H13" s="18">
        <f t="shared" si="3"/>
        <v>0</v>
      </c>
      <c r="I13" s="22">
        <f t="shared" si="4"/>
        <v>0</v>
      </c>
      <c r="J13" s="18">
        <f t="shared" si="22"/>
        <v>2</v>
      </c>
      <c r="K13" s="83">
        <f t="shared" si="6"/>
        <v>0</v>
      </c>
      <c r="L13" s="18" t="str">
        <f t="shared" si="7"/>
        <v>belum</v>
      </c>
      <c r="M13" s="19"/>
      <c r="N13" s="33"/>
      <c r="O13" s="86">
        <f>IF(AND(N13=$BJ$3),$C$13,0)</f>
        <v>0</v>
      </c>
      <c r="P13" s="22">
        <f t="shared" si="8"/>
        <v>0</v>
      </c>
      <c r="Q13" s="18"/>
      <c r="R13" s="22">
        <f>IF(AND(Q13=$BJ$3),$C$13,0)</f>
        <v>0</v>
      </c>
      <c r="S13" s="82">
        <f t="shared" si="9"/>
        <v>0</v>
      </c>
      <c r="T13" s="33"/>
      <c r="U13" s="86">
        <f>IF(AND(T13=$BJ$3),$C$13,0)</f>
        <v>0</v>
      </c>
      <c r="V13" s="22">
        <f t="shared" si="10"/>
        <v>0</v>
      </c>
      <c r="W13" s="18"/>
      <c r="X13" s="22">
        <f>IF(AND(W13=$BJ$3),$C$13,0)</f>
        <v>0</v>
      </c>
      <c r="Y13" s="82">
        <f t="shared" si="11"/>
        <v>0</v>
      </c>
      <c r="Z13" s="33"/>
      <c r="AA13" s="86">
        <f>IF(AND(Z13=$BJ$3),$C$13,0)</f>
        <v>0</v>
      </c>
      <c r="AB13" s="22">
        <f t="shared" si="12"/>
        <v>0</v>
      </c>
      <c r="AC13" s="18"/>
      <c r="AD13" s="22">
        <f>IF(AND(AC13=$BJ$3),$C$13,0)</f>
        <v>0</v>
      </c>
      <c r="AE13" s="82">
        <f t="shared" si="13"/>
        <v>0</v>
      </c>
      <c r="AF13" s="33"/>
      <c r="AG13" s="86">
        <f>IF(AND(AF13=$BJ$3),$C$13,0)</f>
        <v>0</v>
      </c>
      <c r="AH13" s="22">
        <f t="shared" si="14"/>
        <v>0</v>
      </c>
      <c r="AI13" s="18"/>
      <c r="AJ13" s="22">
        <f>IF(AND(AI13=$BJ$3),$C$13,0)</f>
        <v>0</v>
      </c>
      <c r="AK13" s="82">
        <f t="shared" si="15"/>
        <v>0</v>
      </c>
      <c r="AL13" s="33"/>
      <c r="AM13" s="86">
        <f>IF(AND(AL13=$BJ$3),$C$13,0)</f>
        <v>0</v>
      </c>
      <c r="AN13" s="22">
        <f t="shared" si="16"/>
        <v>0</v>
      </c>
      <c r="AO13" s="18"/>
      <c r="AP13" s="22">
        <f>IF(AND(AO13=$BJ$3),$C$13,0)</f>
        <v>0</v>
      </c>
      <c r="AQ13" s="82">
        <f t="shared" si="17"/>
        <v>0</v>
      </c>
      <c r="AR13" s="33"/>
      <c r="AS13" s="86">
        <f>IF(AND(AR13=$BJ$3),$C$13,0)</f>
        <v>0</v>
      </c>
      <c r="AT13" s="22">
        <f t="shared" si="18"/>
        <v>0</v>
      </c>
      <c r="AU13" s="18"/>
      <c r="AV13" s="22">
        <f>IF(AND(AU13=$BJ$3),$C$13,0)</f>
        <v>0</v>
      </c>
      <c r="AW13" s="82">
        <f t="shared" si="19"/>
        <v>0</v>
      </c>
      <c r="AX13" s="33"/>
      <c r="AY13" s="86">
        <f>IF(AND(AX13=$BJ$3),$C$13,0)</f>
        <v>0</v>
      </c>
      <c r="AZ13" s="22">
        <f t="shared" si="20"/>
        <v>0</v>
      </c>
      <c r="BA13" s="33"/>
      <c r="BB13" s="22">
        <f>IF(AND(BA13=$BJ$3),$C$13,0)</f>
        <v>0</v>
      </c>
      <c r="BC13" s="22">
        <f t="shared" si="21"/>
        <v>0</v>
      </c>
      <c r="BD13" s="11" t="s">
        <v>138</v>
      </c>
      <c r="BU13" s="177" t="s">
        <v>182</v>
      </c>
      <c r="BV13" s="28">
        <v>2</v>
      </c>
      <c r="BX13" s="181" t="s">
        <v>196</v>
      </c>
    </row>
    <row r="14" spans="2:76" x14ac:dyDescent="0.25">
      <c r="B14" s="147" t="s">
        <v>15</v>
      </c>
      <c r="C14" s="7">
        <v>2</v>
      </c>
      <c r="D14" s="95"/>
      <c r="E14" s="163">
        <f t="shared" si="0"/>
        <v>0</v>
      </c>
      <c r="F14" s="86">
        <f t="shared" si="1"/>
        <v>0</v>
      </c>
      <c r="G14" s="22">
        <f t="shared" si="2"/>
        <v>0</v>
      </c>
      <c r="H14" s="18">
        <f t="shared" si="3"/>
        <v>0</v>
      </c>
      <c r="I14" s="22">
        <f t="shared" si="4"/>
        <v>0</v>
      </c>
      <c r="J14" s="18">
        <f t="shared" si="22"/>
        <v>2</v>
      </c>
      <c r="K14" s="83">
        <f t="shared" si="6"/>
        <v>0</v>
      </c>
      <c r="L14" s="18" t="str">
        <f t="shared" si="7"/>
        <v>belum</v>
      </c>
      <c r="M14" s="19"/>
      <c r="N14" s="33"/>
      <c r="O14" s="86">
        <f>IF(AND(N14=$BJ$3),$C$14,0)</f>
        <v>0</v>
      </c>
      <c r="P14" s="22">
        <f t="shared" si="8"/>
        <v>0</v>
      </c>
      <c r="Q14" s="18"/>
      <c r="R14" s="22">
        <f>IF(AND(Q14=$BJ$3),$C$14,0)</f>
        <v>0</v>
      </c>
      <c r="S14" s="82">
        <f t="shared" si="9"/>
        <v>0</v>
      </c>
      <c r="T14" s="33"/>
      <c r="U14" s="86">
        <f>IF(AND(T14=$BJ$3),$C$14,0)</f>
        <v>0</v>
      </c>
      <c r="V14" s="22">
        <f t="shared" si="10"/>
        <v>0</v>
      </c>
      <c r="W14" s="18"/>
      <c r="X14" s="22">
        <f>IF(AND(W14=$BJ$3),$C$14,0)</f>
        <v>0</v>
      </c>
      <c r="Y14" s="82">
        <f t="shared" si="11"/>
        <v>0</v>
      </c>
      <c r="Z14" s="33"/>
      <c r="AA14" s="86">
        <f>IF(AND(Z14=$BJ$3),$C$14,0)</f>
        <v>0</v>
      </c>
      <c r="AB14" s="22">
        <f t="shared" si="12"/>
        <v>0</v>
      </c>
      <c r="AC14" s="18"/>
      <c r="AD14" s="22">
        <f>IF(AND(AC14=$BJ$3),$C$14,0)</f>
        <v>0</v>
      </c>
      <c r="AE14" s="82">
        <f t="shared" si="13"/>
        <v>0</v>
      </c>
      <c r="AF14" s="33"/>
      <c r="AG14" s="86">
        <f>IF(AND(AF14=$BJ$3),$C$14,0)</f>
        <v>0</v>
      </c>
      <c r="AH14" s="22">
        <f t="shared" si="14"/>
        <v>0</v>
      </c>
      <c r="AI14" s="18"/>
      <c r="AJ14" s="22">
        <f>IF(AND(AI14=$BJ$3),$C$14,0)</f>
        <v>0</v>
      </c>
      <c r="AK14" s="82">
        <f t="shared" si="15"/>
        <v>0</v>
      </c>
      <c r="AL14" s="33"/>
      <c r="AM14" s="86">
        <f>IF(AND(AL14=$BJ$3),$C$14,0)</f>
        <v>0</v>
      </c>
      <c r="AN14" s="22">
        <f t="shared" si="16"/>
        <v>0</v>
      </c>
      <c r="AO14" s="18"/>
      <c r="AP14" s="22">
        <f>IF(AND(AO14=$BJ$3),$C$14,0)</f>
        <v>0</v>
      </c>
      <c r="AQ14" s="82">
        <f t="shared" si="17"/>
        <v>0</v>
      </c>
      <c r="AR14" s="33"/>
      <c r="AS14" s="86">
        <f>IF(AND(AR14=$BJ$3),$C$14,0)</f>
        <v>0</v>
      </c>
      <c r="AT14" s="22">
        <f t="shared" si="18"/>
        <v>0</v>
      </c>
      <c r="AU14" s="18"/>
      <c r="AV14" s="22">
        <f>IF(AND(AU14=$BJ$3),$C$14,0)</f>
        <v>0</v>
      </c>
      <c r="AW14" s="82">
        <f t="shared" si="19"/>
        <v>0</v>
      </c>
      <c r="AX14" s="33"/>
      <c r="AY14" s="86">
        <f>IF(AND(AX14=$BJ$3),$C$14,0)</f>
        <v>0</v>
      </c>
      <c r="AZ14" s="22">
        <f t="shared" si="20"/>
        <v>0</v>
      </c>
      <c r="BA14" s="33"/>
      <c r="BB14" s="22">
        <f>IF(AND(BA14=$BJ$3),$C$14,0)</f>
        <v>0</v>
      </c>
      <c r="BC14" s="22">
        <f t="shared" si="21"/>
        <v>0</v>
      </c>
      <c r="BD14" s="11" t="s">
        <v>138</v>
      </c>
      <c r="BU14" s="177" t="s">
        <v>183</v>
      </c>
      <c r="BV14" s="28">
        <v>2</v>
      </c>
      <c r="BX14" s="180" t="s">
        <v>197</v>
      </c>
    </row>
    <row r="15" spans="2:76" x14ac:dyDescent="0.25">
      <c r="B15" s="147" t="s">
        <v>16</v>
      </c>
      <c r="C15" s="7">
        <v>2</v>
      </c>
      <c r="D15" s="95"/>
      <c r="E15" s="163">
        <f t="shared" si="0"/>
        <v>0</v>
      </c>
      <c r="F15" s="86">
        <f t="shared" si="1"/>
        <v>0</v>
      </c>
      <c r="G15" s="22">
        <f t="shared" si="2"/>
        <v>0</v>
      </c>
      <c r="H15" s="18">
        <f t="shared" si="3"/>
        <v>0</v>
      </c>
      <c r="I15" s="22">
        <f t="shared" si="4"/>
        <v>0</v>
      </c>
      <c r="J15" s="18">
        <f t="shared" si="22"/>
        <v>2</v>
      </c>
      <c r="K15" s="83">
        <f t="shared" si="6"/>
        <v>0</v>
      </c>
      <c r="L15" s="18" t="str">
        <f t="shared" si="7"/>
        <v>belum</v>
      </c>
      <c r="M15" s="19"/>
      <c r="N15" s="33"/>
      <c r="O15" s="86">
        <f>IF(AND(N15=$BJ$3),$C$15,0)</f>
        <v>0</v>
      </c>
      <c r="P15" s="22">
        <f t="shared" si="8"/>
        <v>0</v>
      </c>
      <c r="Q15" s="18"/>
      <c r="R15" s="22">
        <f>IF(AND(Q15=$BJ$3),$C$15,0)</f>
        <v>0</v>
      </c>
      <c r="S15" s="82">
        <f t="shared" si="9"/>
        <v>0</v>
      </c>
      <c r="T15" s="33"/>
      <c r="U15" s="86">
        <f>IF(AND(T15=$BJ$3),$C$15,0)</f>
        <v>0</v>
      </c>
      <c r="V15" s="22">
        <f t="shared" si="10"/>
        <v>0</v>
      </c>
      <c r="W15" s="18"/>
      <c r="X15" s="22">
        <f>IF(AND(W15=$BJ$3),$C$15,0)</f>
        <v>0</v>
      </c>
      <c r="Y15" s="82">
        <f t="shared" si="11"/>
        <v>0</v>
      </c>
      <c r="Z15" s="33"/>
      <c r="AA15" s="86">
        <f>IF(AND(Z15=$BJ$3),$C$15,0)</f>
        <v>0</v>
      </c>
      <c r="AB15" s="22">
        <f t="shared" si="12"/>
        <v>0</v>
      </c>
      <c r="AC15" s="18"/>
      <c r="AD15" s="22">
        <f>IF(AND(AC15=$BJ$3),$C$15,0)</f>
        <v>0</v>
      </c>
      <c r="AE15" s="82">
        <f t="shared" si="13"/>
        <v>0</v>
      </c>
      <c r="AF15" s="33"/>
      <c r="AG15" s="86">
        <f>IF(AND(AF15=$BJ$3),$C$15,0)</f>
        <v>0</v>
      </c>
      <c r="AH15" s="22">
        <f t="shared" si="14"/>
        <v>0</v>
      </c>
      <c r="AI15" s="18"/>
      <c r="AJ15" s="22">
        <f>IF(AND(AI15=$BJ$3),$C$15,0)</f>
        <v>0</v>
      </c>
      <c r="AK15" s="82">
        <f t="shared" si="15"/>
        <v>0</v>
      </c>
      <c r="AL15" s="33"/>
      <c r="AM15" s="86">
        <f>IF(AND(AL15=$BJ$3),$C$15,0)</f>
        <v>0</v>
      </c>
      <c r="AN15" s="22">
        <f t="shared" si="16"/>
        <v>0</v>
      </c>
      <c r="AO15" s="18"/>
      <c r="AP15" s="22">
        <f>IF(AND(AO15=$BJ$3),$C$15,0)</f>
        <v>0</v>
      </c>
      <c r="AQ15" s="82">
        <f t="shared" si="17"/>
        <v>0</v>
      </c>
      <c r="AR15" s="33"/>
      <c r="AS15" s="86">
        <f>IF(AND(AR15=$BJ$3),$C$15,0)</f>
        <v>0</v>
      </c>
      <c r="AT15" s="22">
        <f t="shared" si="18"/>
        <v>0</v>
      </c>
      <c r="AU15" s="18"/>
      <c r="AV15" s="22">
        <f>IF(AND(AU15=$BJ$3),$C$15,0)</f>
        <v>0</v>
      </c>
      <c r="AW15" s="82">
        <f t="shared" si="19"/>
        <v>0</v>
      </c>
      <c r="AX15" s="33"/>
      <c r="AY15" s="86">
        <f>IF(AND(AX15=$BJ$3),$C$15,0)</f>
        <v>0</v>
      </c>
      <c r="AZ15" s="22">
        <f t="shared" si="20"/>
        <v>0</v>
      </c>
      <c r="BA15" s="33"/>
      <c r="BB15" s="22">
        <f>IF(AND(BA15=$BJ$3),$C$15,0)</f>
        <v>0</v>
      </c>
      <c r="BC15" s="22">
        <f t="shared" si="21"/>
        <v>0</v>
      </c>
      <c r="BD15" s="11" t="s">
        <v>138</v>
      </c>
      <c r="BU15" s="177" t="s">
        <v>184</v>
      </c>
      <c r="BV15" s="28">
        <v>2</v>
      </c>
      <c r="BX15" s="180" t="s">
        <v>217</v>
      </c>
    </row>
    <row r="16" spans="2:76" x14ac:dyDescent="0.25">
      <c r="B16" s="148" t="s">
        <v>17</v>
      </c>
      <c r="C16" s="7">
        <v>2</v>
      </c>
      <c r="D16" s="95"/>
      <c r="E16" s="163">
        <f t="shared" si="0"/>
        <v>0</v>
      </c>
      <c r="F16" s="86">
        <f t="shared" si="1"/>
        <v>0</v>
      </c>
      <c r="G16" s="22">
        <f t="shared" si="2"/>
        <v>0</v>
      </c>
      <c r="H16" s="18">
        <f t="shared" si="3"/>
        <v>0</v>
      </c>
      <c r="I16" s="22">
        <f t="shared" si="4"/>
        <v>0</v>
      </c>
      <c r="J16" s="18">
        <f t="shared" si="22"/>
        <v>2</v>
      </c>
      <c r="K16" s="83">
        <f t="shared" si="6"/>
        <v>0</v>
      </c>
      <c r="L16" s="18" t="str">
        <f t="shared" si="7"/>
        <v>belum</v>
      </c>
      <c r="M16" s="19"/>
      <c r="N16" s="33"/>
      <c r="O16" s="86">
        <f>IF(AND(N16=$BJ$3),$C$16,0)</f>
        <v>0</v>
      </c>
      <c r="P16" s="22">
        <f t="shared" si="8"/>
        <v>0</v>
      </c>
      <c r="Q16" s="18"/>
      <c r="R16" s="22">
        <f>IF(AND(Q16=$BJ$3),$C$16,0)</f>
        <v>0</v>
      </c>
      <c r="S16" s="82">
        <f t="shared" si="9"/>
        <v>0</v>
      </c>
      <c r="T16" s="33"/>
      <c r="U16" s="86">
        <f>IF(AND(T16=$BJ$3),$C$16,0)</f>
        <v>0</v>
      </c>
      <c r="V16" s="22">
        <f t="shared" si="10"/>
        <v>0</v>
      </c>
      <c r="W16" s="18"/>
      <c r="X16" s="22">
        <f>IF(AND(W16=$BJ$3),$C$16,0)</f>
        <v>0</v>
      </c>
      <c r="Y16" s="82">
        <f t="shared" si="11"/>
        <v>0</v>
      </c>
      <c r="Z16" s="33"/>
      <c r="AA16" s="86">
        <f>IF(AND(Z16=$BJ$3),$C$16,0)</f>
        <v>0</v>
      </c>
      <c r="AB16" s="22">
        <f t="shared" si="12"/>
        <v>0</v>
      </c>
      <c r="AC16" s="18"/>
      <c r="AD16" s="22">
        <f>IF(AND(AC16=$BJ$3),$C$16,0)</f>
        <v>0</v>
      </c>
      <c r="AE16" s="82">
        <f t="shared" si="13"/>
        <v>0</v>
      </c>
      <c r="AF16" s="33"/>
      <c r="AG16" s="86">
        <f>IF(AND(AF16=$BJ$3),$C$16,0)</f>
        <v>0</v>
      </c>
      <c r="AH16" s="22">
        <f t="shared" si="14"/>
        <v>0</v>
      </c>
      <c r="AI16" s="18"/>
      <c r="AJ16" s="22">
        <f>IF(AND(AI16=$BJ$3),$C$16,0)</f>
        <v>0</v>
      </c>
      <c r="AK16" s="82">
        <f t="shared" si="15"/>
        <v>0</v>
      </c>
      <c r="AL16" s="33"/>
      <c r="AM16" s="86">
        <f>IF(AND(AL16=$BJ$3),$C$16,0)</f>
        <v>0</v>
      </c>
      <c r="AN16" s="22">
        <f t="shared" si="16"/>
        <v>0</v>
      </c>
      <c r="AO16" s="18"/>
      <c r="AP16" s="22">
        <f>IF(AND(AO16=$BJ$3),$C$16,0)</f>
        <v>0</v>
      </c>
      <c r="AQ16" s="82">
        <f t="shared" si="17"/>
        <v>0</v>
      </c>
      <c r="AR16" s="33"/>
      <c r="AS16" s="86">
        <f>IF(AND(AR16=$BJ$3),$C$16,0)</f>
        <v>0</v>
      </c>
      <c r="AT16" s="22">
        <f t="shared" si="18"/>
        <v>0</v>
      </c>
      <c r="AU16" s="18"/>
      <c r="AV16" s="22">
        <f>IF(AND(AU16=$BJ$3),$C$16,0)</f>
        <v>0</v>
      </c>
      <c r="AW16" s="82">
        <f t="shared" si="19"/>
        <v>0</v>
      </c>
      <c r="AX16" s="33"/>
      <c r="AY16" s="86">
        <f>IF(AND(AX16=$BJ$3),$C$16,0)</f>
        <v>0</v>
      </c>
      <c r="AZ16" s="22">
        <f t="shared" si="20"/>
        <v>0</v>
      </c>
      <c r="BA16" s="33"/>
      <c r="BB16" s="22">
        <f>IF(AND(BA16=$BJ$3),$C$16,0)</f>
        <v>0</v>
      </c>
      <c r="BC16" s="22">
        <f t="shared" si="21"/>
        <v>0</v>
      </c>
      <c r="BD16" s="11" t="s">
        <v>138</v>
      </c>
      <c r="BU16" s="178" t="s">
        <v>185</v>
      </c>
      <c r="BV16" s="28">
        <v>2</v>
      </c>
      <c r="BX16" s="180" t="s">
        <v>198</v>
      </c>
    </row>
    <row r="17" spans="2:76" x14ac:dyDescent="0.25">
      <c r="B17" s="147" t="s">
        <v>18</v>
      </c>
      <c r="C17" s="7">
        <v>2</v>
      </c>
      <c r="D17" s="95"/>
      <c r="E17" s="163">
        <f t="shared" si="0"/>
        <v>0</v>
      </c>
      <c r="F17" s="86">
        <f t="shared" si="1"/>
        <v>0</v>
      </c>
      <c r="G17" s="22">
        <f t="shared" si="2"/>
        <v>0</v>
      </c>
      <c r="H17" s="18">
        <f t="shared" si="3"/>
        <v>0</v>
      </c>
      <c r="I17" s="22">
        <f t="shared" si="4"/>
        <v>0</v>
      </c>
      <c r="J17" s="18">
        <f t="shared" si="22"/>
        <v>2</v>
      </c>
      <c r="K17" s="83">
        <f t="shared" si="6"/>
        <v>0</v>
      </c>
      <c r="L17" s="18" t="str">
        <f t="shared" si="7"/>
        <v>belum</v>
      </c>
      <c r="M17" s="19"/>
      <c r="N17" s="33"/>
      <c r="O17" s="86">
        <f>IF(AND(N17=$BJ$3),$C$17,0)</f>
        <v>0</v>
      </c>
      <c r="P17" s="22">
        <f t="shared" si="8"/>
        <v>0</v>
      </c>
      <c r="Q17" s="18"/>
      <c r="R17" s="22">
        <f>IF(AND(Q17=$BJ$3),$C$17,0)</f>
        <v>0</v>
      </c>
      <c r="S17" s="82">
        <f t="shared" si="9"/>
        <v>0</v>
      </c>
      <c r="T17" s="33"/>
      <c r="U17" s="86">
        <f>IF(AND(T17=$BJ$3),$C$17,0)</f>
        <v>0</v>
      </c>
      <c r="V17" s="22">
        <f t="shared" si="10"/>
        <v>0</v>
      </c>
      <c r="W17" s="18"/>
      <c r="X17" s="22">
        <f>IF(AND(W17=$BJ$3),$C$17,0)</f>
        <v>0</v>
      </c>
      <c r="Y17" s="82">
        <f t="shared" si="11"/>
        <v>0</v>
      </c>
      <c r="Z17" s="33"/>
      <c r="AA17" s="86">
        <f>IF(AND(Z17=$BJ$3),$C$17,0)</f>
        <v>0</v>
      </c>
      <c r="AB17" s="22">
        <f t="shared" si="12"/>
        <v>0</v>
      </c>
      <c r="AC17" s="18"/>
      <c r="AD17" s="22">
        <f>IF(AND(AC17=$BJ$3),$C$17,0)</f>
        <v>0</v>
      </c>
      <c r="AE17" s="82">
        <f t="shared" si="13"/>
        <v>0</v>
      </c>
      <c r="AF17" s="33"/>
      <c r="AG17" s="86">
        <f>IF(AND(AF17=$BJ$3),$C$17,0)</f>
        <v>0</v>
      </c>
      <c r="AH17" s="22">
        <f t="shared" si="14"/>
        <v>0</v>
      </c>
      <c r="AI17" s="18"/>
      <c r="AJ17" s="22">
        <f>IF(AND(AI17=$BJ$3),$C$17,0)</f>
        <v>0</v>
      </c>
      <c r="AK17" s="82">
        <f t="shared" si="15"/>
        <v>0</v>
      </c>
      <c r="AL17" s="33"/>
      <c r="AM17" s="86">
        <f>IF(AND(AL17=$BJ$3),$C$17,0)</f>
        <v>0</v>
      </c>
      <c r="AN17" s="22">
        <f t="shared" si="16"/>
        <v>0</v>
      </c>
      <c r="AO17" s="18"/>
      <c r="AP17" s="22">
        <f>IF(AND(AO17=$BJ$3),$C$17,0)</f>
        <v>0</v>
      </c>
      <c r="AQ17" s="82">
        <f t="shared" si="17"/>
        <v>0</v>
      </c>
      <c r="AR17" s="33"/>
      <c r="AS17" s="86">
        <f>IF(AND(AR17=$BJ$3),$C$17,0)</f>
        <v>0</v>
      </c>
      <c r="AT17" s="22">
        <f t="shared" si="18"/>
        <v>0</v>
      </c>
      <c r="AU17" s="18"/>
      <c r="AV17" s="22">
        <f>IF(AND(AU17=$BJ$3),$C$17,0)</f>
        <v>0</v>
      </c>
      <c r="AW17" s="82">
        <f t="shared" si="19"/>
        <v>0</v>
      </c>
      <c r="AX17" s="33"/>
      <c r="AY17" s="86">
        <f>IF(AND(AX17=$BJ$3),$C$17,0)</f>
        <v>0</v>
      </c>
      <c r="AZ17" s="22">
        <f t="shared" si="20"/>
        <v>0</v>
      </c>
      <c r="BA17" s="33"/>
      <c r="BB17" s="22">
        <f>IF(AND(BA17=$BJ$3),$C$17,0)</f>
        <v>0</v>
      </c>
      <c r="BC17" s="22">
        <f t="shared" si="21"/>
        <v>0</v>
      </c>
      <c r="BD17" s="11" t="s">
        <v>138</v>
      </c>
      <c r="BU17" s="178" t="s">
        <v>186</v>
      </c>
      <c r="BV17" s="28">
        <v>2</v>
      </c>
      <c r="BX17" s="181" t="s">
        <v>199</v>
      </c>
    </row>
    <row r="18" spans="2:76" x14ac:dyDescent="0.25">
      <c r="B18" s="147" t="s">
        <v>19</v>
      </c>
      <c r="C18" s="7">
        <v>1</v>
      </c>
      <c r="D18" s="95"/>
      <c r="E18" s="163">
        <f t="shared" si="0"/>
        <v>0</v>
      </c>
      <c r="F18" s="86">
        <f t="shared" si="1"/>
        <v>0</v>
      </c>
      <c r="G18" s="22">
        <f t="shared" si="2"/>
        <v>0</v>
      </c>
      <c r="H18" s="18">
        <f t="shared" si="3"/>
        <v>0</v>
      </c>
      <c r="I18" s="22">
        <f t="shared" si="4"/>
        <v>0</v>
      </c>
      <c r="J18" s="18">
        <f t="shared" si="5"/>
        <v>1</v>
      </c>
      <c r="K18" s="83">
        <f t="shared" si="6"/>
        <v>0</v>
      </c>
      <c r="L18" s="18" t="str">
        <f t="shared" si="7"/>
        <v>belum</v>
      </c>
      <c r="M18" s="19"/>
      <c r="N18" s="33"/>
      <c r="O18" s="86">
        <f>IF(AND(N18=$BJ$3),$C$18,0)</f>
        <v>0</v>
      </c>
      <c r="P18" s="22">
        <f t="shared" si="8"/>
        <v>0</v>
      </c>
      <c r="Q18" s="18"/>
      <c r="R18" s="22">
        <f>IF(AND(Q18=$BJ$3),$C$18,0)</f>
        <v>0</v>
      </c>
      <c r="S18" s="82">
        <f t="shared" si="9"/>
        <v>0</v>
      </c>
      <c r="T18" s="33"/>
      <c r="U18" s="86">
        <f>IF(AND(T18=$BJ$3),$C$18,0)</f>
        <v>0</v>
      </c>
      <c r="V18" s="22">
        <f t="shared" si="10"/>
        <v>0</v>
      </c>
      <c r="W18" s="18"/>
      <c r="X18" s="22">
        <f>IF(AND(W18=$BJ$3),$C$18,0)</f>
        <v>0</v>
      </c>
      <c r="Y18" s="82">
        <f t="shared" si="11"/>
        <v>0</v>
      </c>
      <c r="Z18" s="33"/>
      <c r="AA18" s="86">
        <f>IF(AND(Z18=$BJ$3),$C$18,0)</f>
        <v>0</v>
      </c>
      <c r="AB18" s="22">
        <f t="shared" si="12"/>
        <v>0</v>
      </c>
      <c r="AC18" s="18"/>
      <c r="AD18" s="22">
        <f>IF(AND(AC18=$BJ$3),$C$18,0)</f>
        <v>0</v>
      </c>
      <c r="AE18" s="82">
        <f t="shared" si="13"/>
        <v>0</v>
      </c>
      <c r="AF18" s="33"/>
      <c r="AG18" s="86">
        <f>IF(AND(AF18=$BJ$3),$C$18,0)</f>
        <v>0</v>
      </c>
      <c r="AH18" s="22">
        <f t="shared" si="14"/>
        <v>0</v>
      </c>
      <c r="AI18" s="18"/>
      <c r="AJ18" s="22">
        <f>IF(AND(AI18=$BJ$3),$C$18,0)</f>
        <v>0</v>
      </c>
      <c r="AK18" s="82">
        <f t="shared" si="15"/>
        <v>0</v>
      </c>
      <c r="AL18" s="33"/>
      <c r="AM18" s="86">
        <f>IF(AND(AL18=$BJ$3),$C$18,0)</f>
        <v>0</v>
      </c>
      <c r="AN18" s="22">
        <f t="shared" si="16"/>
        <v>0</v>
      </c>
      <c r="AO18" s="18"/>
      <c r="AP18" s="22">
        <f>IF(AND(AO18=$BJ$3),$C$18,0)</f>
        <v>0</v>
      </c>
      <c r="AQ18" s="82">
        <f t="shared" si="17"/>
        <v>0</v>
      </c>
      <c r="AR18" s="33"/>
      <c r="AS18" s="86">
        <f>IF(AND(AR18=$BJ$3),$C$18,0)</f>
        <v>0</v>
      </c>
      <c r="AT18" s="22">
        <f t="shared" si="18"/>
        <v>0</v>
      </c>
      <c r="AU18" s="18"/>
      <c r="AV18" s="22">
        <f>IF(AND(AU18=$BJ$3),$C$18,0)</f>
        <v>0</v>
      </c>
      <c r="AW18" s="82">
        <f t="shared" si="19"/>
        <v>0</v>
      </c>
      <c r="AX18" s="33"/>
      <c r="AY18" s="86">
        <f>IF(AND(AX18=$BJ$3),$C$18,0)</f>
        <v>0</v>
      </c>
      <c r="AZ18" s="22">
        <f t="shared" si="20"/>
        <v>0</v>
      </c>
      <c r="BA18" s="33"/>
      <c r="BB18" s="22">
        <f>IF(AND(BA18=$BJ$3),$C$18,0)</f>
        <v>0</v>
      </c>
      <c r="BC18" s="22">
        <f t="shared" si="21"/>
        <v>0</v>
      </c>
      <c r="BD18" s="11" t="s">
        <v>138</v>
      </c>
      <c r="BV18" s="28">
        <v>0</v>
      </c>
      <c r="BX18" s="180" t="s">
        <v>200</v>
      </c>
    </row>
    <row r="19" spans="2:76" x14ac:dyDescent="0.25">
      <c r="B19" s="147" t="s">
        <v>20</v>
      </c>
      <c r="C19" s="7">
        <v>1</v>
      </c>
      <c r="D19" s="95"/>
      <c r="E19" s="163">
        <f t="shared" si="0"/>
        <v>0</v>
      </c>
      <c r="F19" s="86">
        <f t="shared" si="1"/>
        <v>0</v>
      </c>
      <c r="G19" s="22">
        <f t="shared" si="2"/>
        <v>0</v>
      </c>
      <c r="H19" s="18">
        <f t="shared" si="3"/>
        <v>0</v>
      </c>
      <c r="I19" s="22">
        <f t="shared" si="4"/>
        <v>0</v>
      </c>
      <c r="J19" s="18">
        <f t="shared" si="5"/>
        <v>1</v>
      </c>
      <c r="K19" s="83">
        <f t="shared" si="6"/>
        <v>0</v>
      </c>
      <c r="L19" s="18" t="str">
        <f t="shared" si="7"/>
        <v>belum</v>
      </c>
      <c r="M19" s="19" t="s">
        <v>4</v>
      </c>
      <c r="N19" s="33"/>
      <c r="O19" s="86">
        <f>IF(AND(N19=$BJ$3),$C$19,0)</f>
        <v>0</v>
      </c>
      <c r="P19" s="22">
        <f t="shared" si="8"/>
        <v>0</v>
      </c>
      <c r="Q19" s="18"/>
      <c r="R19" s="22">
        <f>IF(AND(Q19=$BJ$3),$C$19,0)</f>
        <v>0</v>
      </c>
      <c r="S19" s="82">
        <f t="shared" si="9"/>
        <v>0</v>
      </c>
      <c r="T19" s="33"/>
      <c r="U19" s="86">
        <f>IF(AND(T19=$BJ$3),$C$19,0)</f>
        <v>0</v>
      </c>
      <c r="V19" s="22">
        <f t="shared" si="10"/>
        <v>0</v>
      </c>
      <c r="W19" s="18"/>
      <c r="X19" s="22">
        <f>IF(AND(W19=$BJ$3),$C$19,0)</f>
        <v>0</v>
      </c>
      <c r="Y19" s="82">
        <f t="shared" si="11"/>
        <v>0</v>
      </c>
      <c r="Z19" s="33"/>
      <c r="AA19" s="86">
        <f>IF(AND(Z19=$BJ$3),$C$19,0)</f>
        <v>0</v>
      </c>
      <c r="AB19" s="22">
        <f t="shared" si="12"/>
        <v>0</v>
      </c>
      <c r="AC19" s="18"/>
      <c r="AD19" s="22">
        <f>IF(AND(AC19=$BJ$3),$C$19,0)</f>
        <v>0</v>
      </c>
      <c r="AE19" s="82">
        <f t="shared" si="13"/>
        <v>0</v>
      </c>
      <c r="AF19" s="33"/>
      <c r="AG19" s="86">
        <f>IF(AND(AF19=$BJ$3),$C$19,0)</f>
        <v>0</v>
      </c>
      <c r="AH19" s="22">
        <f t="shared" si="14"/>
        <v>0</v>
      </c>
      <c r="AI19" s="18"/>
      <c r="AJ19" s="22">
        <f>IF(AND(AI19=$BJ$3),$C$19,0)</f>
        <v>0</v>
      </c>
      <c r="AK19" s="82">
        <f t="shared" si="15"/>
        <v>0</v>
      </c>
      <c r="AL19" s="33"/>
      <c r="AM19" s="86">
        <f>IF(AND(AL19=$BJ$3),$C$19,0)</f>
        <v>0</v>
      </c>
      <c r="AN19" s="22">
        <f t="shared" si="16"/>
        <v>0</v>
      </c>
      <c r="AO19" s="18"/>
      <c r="AP19" s="22">
        <f>IF(AND(AO19=$BJ$3),$C$19,0)</f>
        <v>0</v>
      </c>
      <c r="AQ19" s="82">
        <f t="shared" si="17"/>
        <v>0</v>
      </c>
      <c r="AR19" s="33"/>
      <c r="AS19" s="86">
        <f>IF(AND(AR19=$BJ$3),$C$19,0)</f>
        <v>0</v>
      </c>
      <c r="AT19" s="22">
        <f t="shared" si="18"/>
        <v>0</v>
      </c>
      <c r="AU19" s="18"/>
      <c r="AV19" s="22">
        <f>IF(AND(AU19=$BJ$3),$C$19,0)</f>
        <v>0</v>
      </c>
      <c r="AW19" s="82">
        <f t="shared" si="19"/>
        <v>0</v>
      </c>
      <c r="AX19" s="33"/>
      <c r="AY19" s="86">
        <f>IF(AND(AX19=$BJ$3),$C$19,0)</f>
        <v>0</v>
      </c>
      <c r="AZ19" s="22">
        <f t="shared" si="20"/>
        <v>0</v>
      </c>
      <c r="BA19" s="33"/>
      <c r="BB19" s="22">
        <f>IF(AND(BA19=$BJ$3),$C$19,0)</f>
        <v>0</v>
      </c>
      <c r="BC19" s="22">
        <f t="shared" si="21"/>
        <v>0</v>
      </c>
      <c r="BD19" s="11" t="s">
        <v>138</v>
      </c>
      <c r="BV19" s="28">
        <v>0</v>
      </c>
      <c r="BX19" s="180" t="s">
        <v>201</v>
      </c>
    </row>
    <row r="20" spans="2:76" x14ac:dyDescent="0.25">
      <c r="B20" s="146" t="s">
        <v>21</v>
      </c>
      <c r="C20" s="23">
        <f>SUM(C10:C19)</f>
        <v>18</v>
      </c>
      <c r="D20" s="28"/>
      <c r="F20" s="19">
        <f>SUM(F10:F19)</f>
        <v>0</v>
      </c>
      <c r="H20" s="19">
        <f>SUM(H10:H19)</f>
        <v>0</v>
      </c>
      <c r="I20" s="19">
        <f>SUM(I10:I19)</f>
        <v>0</v>
      </c>
      <c r="J20" s="19">
        <f>SUM(J10:J19)</f>
        <v>18</v>
      </c>
      <c r="K20" s="28">
        <f>SUM(K9:K19)</f>
        <v>0</v>
      </c>
      <c r="L20" s="19"/>
      <c r="M20" s="19"/>
      <c r="N20" s="18"/>
      <c r="O20" s="28">
        <f>SUM(O9:O19)</f>
        <v>0</v>
      </c>
      <c r="P20" s="28"/>
      <c r="Q20" s="19"/>
      <c r="R20" s="28">
        <f>SUM(R9:R19)</f>
        <v>0</v>
      </c>
      <c r="S20" s="28"/>
      <c r="T20" s="18"/>
      <c r="U20" s="28">
        <f>SUM(U9:U19)</f>
        <v>0</v>
      </c>
      <c r="V20" s="28"/>
      <c r="W20" s="19"/>
      <c r="X20" s="28">
        <f>SUM(X9:X19)</f>
        <v>0</v>
      </c>
      <c r="Y20" s="28"/>
      <c r="Z20" s="18"/>
      <c r="AA20" s="28">
        <f>SUM(AA9:AA19)</f>
        <v>0</v>
      </c>
      <c r="AB20" s="28"/>
      <c r="AC20" s="19"/>
      <c r="AD20" s="28">
        <f>SUM(AD9:AD19)</f>
        <v>0</v>
      </c>
      <c r="AE20" s="28"/>
      <c r="AF20" s="18"/>
      <c r="AG20" s="28">
        <f>SUM(AG9:AG19)</f>
        <v>0</v>
      </c>
      <c r="AH20" s="28"/>
      <c r="AI20" s="19"/>
      <c r="AJ20" s="28">
        <f>SUM(AJ9:AJ19)</f>
        <v>0</v>
      </c>
      <c r="AK20" s="28"/>
      <c r="AL20" s="18"/>
      <c r="AM20" s="28">
        <f>SUM(AM9:AM19)</f>
        <v>0</v>
      </c>
      <c r="AN20" s="28"/>
      <c r="AO20" s="19"/>
      <c r="AP20" s="28">
        <f>SUM(AP9:AP19)</f>
        <v>0</v>
      </c>
      <c r="AQ20" s="28"/>
      <c r="AR20" s="18"/>
      <c r="AS20" s="28">
        <f>SUM(AS9:AS19)</f>
        <v>0</v>
      </c>
      <c r="AT20" s="28"/>
      <c r="AU20" s="19"/>
      <c r="AV20" s="28">
        <f>SUM(AV9:AV19)</f>
        <v>0</v>
      </c>
      <c r="AW20" s="28"/>
      <c r="AX20" s="18"/>
      <c r="AY20" s="28">
        <f>SUM(AY9:AY19)</f>
        <v>0</v>
      </c>
      <c r="AZ20" s="28"/>
      <c r="BA20" s="19"/>
      <c r="BB20" s="28">
        <f>SUM(BB9:BB19)</f>
        <v>0</v>
      </c>
      <c r="BC20" s="28"/>
      <c r="BD20" s="11" t="s">
        <v>138</v>
      </c>
      <c r="BU20" s="36" t="s">
        <v>144</v>
      </c>
      <c r="BV20" s="35"/>
      <c r="BX20" s="181" t="s">
        <v>213</v>
      </c>
    </row>
    <row r="21" spans="2:76" x14ac:dyDescent="0.25">
      <c r="B21" s="146" t="s">
        <v>109</v>
      </c>
      <c r="C21" s="53">
        <f>I20/C20</f>
        <v>0</v>
      </c>
      <c r="D21" s="28"/>
      <c r="N21" s="18"/>
      <c r="O21" s="19"/>
      <c r="P21" s="19"/>
      <c r="Q21" s="19"/>
      <c r="R21" s="19"/>
      <c r="S21" s="19"/>
      <c r="T21" s="18"/>
      <c r="U21" s="19"/>
      <c r="V21" s="19"/>
      <c r="W21" s="19"/>
      <c r="X21" s="19"/>
      <c r="Y21" s="19"/>
      <c r="Z21" s="18"/>
      <c r="AA21" s="19"/>
      <c r="AB21" s="19"/>
      <c r="AC21" s="19"/>
      <c r="AD21" s="19"/>
      <c r="AE21" s="19"/>
      <c r="AF21" s="18"/>
      <c r="AG21" s="19"/>
      <c r="AH21" s="19"/>
      <c r="AI21" s="19"/>
      <c r="AJ21" s="19"/>
      <c r="AK21" s="19"/>
      <c r="AL21" s="18"/>
      <c r="AM21" s="19"/>
      <c r="AN21" s="19"/>
      <c r="AO21" s="19"/>
      <c r="AP21" s="19"/>
      <c r="AQ21" s="19"/>
      <c r="AR21" s="18"/>
      <c r="AS21" s="19"/>
      <c r="AT21" s="19"/>
      <c r="AU21" s="19"/>
      <c r="AV21" s="19"/>
      <c r="AW21" s="19"/>
      <c r="AX21" s="18"/>
      <c r="AY21" s="19"/>
      <c r="AZ21" s="19"/>
      <c r="BA21" s="19"/>
      <c r="BB21" s="19"/>
      <c r="BC21" s="19"/>
      <c r="BD21" s="11" t="s">
        <v>138</v>
      </c>
      <c r="BU21" s="37" t="s">
        <v>146</v>
      </c>
      <c r="BV21" s="35">
        <v>2</v>
      </c>
      <c r="BX21" s="181" t="s">
        <v>187</v>
      </c>
    </row>
    <row r="22" spans="2:76" x14ac:dyDescent="0.25">
      <c r="N22" s="18"/>
      <c r="O22" s="19"/>
      <c r="P22" s="19"/>
      <c r="Q22" s="19"/>
      <c r="R22" s="19"/>
      <c r="S22" s="19"/>
      <c r="T22" s="18"/>
      <c r="U22" s="19"/>
      <c r="V22" s="19"/>
      <c r="W22" s="19"/>
      <c r="X22" s="19"/>
      <c r="Y22" s="19"/>
      <c r="Z22" s="18"/>
      <c r="AA22" s="19"/>
      <c r="AB22" s="19"/>
      <c r="AC22" s="19"/>
      <c r="AD22" s="19"/>
      <c r="AE22" s="19"/>
      <c r="AF22" s="18"/>
      <c r="AG22" s="19"/>
      <c r="AH22" s="19"/>
      <c r="AI22" s="19"/>
      <c r="AJ22" s="19"/>
      <c r="AK22" s="19"/>
      <c r="AL22" s="18"/>
      <c r="AM22" s="19"/>
      <c r="AN22" s="19"/>
      <c r="AO22" s="19"/>
      <c r="AP22" s="19"/>
      <c r="AQ22" s="19"/>
      <c r="AR22" s="18"/>
      <c r="AS22" s="19"/>
      <c r="AT22" s="19"/>
      <c r="AU22" s="19"/>
      <c r="AV22" s="19"/>
      <c r="AW22" s="19"/>
      <c r="AX22" s="18"/>
      <c r="AY22" s="19"/>
      <c r="AZ22" s="19"/>
      <c r="BA22" s="19"/>
      <c r="BB22" s="19"/>
      <c r="BC22" s="19"/>
      <c r="BD22" s="11" t="s">
        <v>138</v>
      </c>
      <c r="BU22" s="37" t="s">
        <v>147</v>
      </c>
      <c r="BV22" s="35">
        <v>2</v>
      </c>
      <c r="BX22" s="181" t="s">
        <v>202</v>
      </c>
    </row>
    <row r="23" spans="2:76" x14ac:dyDescent="0.25">
      <c r="B23" s="187" t="s">
        <v>22</v>
      </c>
      <c r="C23" s="187"/>
      <c r="D23" s="187"/>
      <c r="E23" s="197" t="s">
        <v>98</v>
      </c>
      <c r="F23" s="22"/>
      <c r="G23" s="22">
        <v>1</v>
      </c>
      <c r="H23" s="22" t="s">
        <v>100</v>
      </c>
      <c r="I23" s="22"/>
      <c r="J23" s="22"/>
      <c r="K23" s="22"/>
      <c r="L23" s="199" t="s">
        <v>136</v>
      </c>
      <c r="N23" s="199" t="s">
        <v>140</v>
      </c>
      <c r="O23" s="192"/>
      <c r="P23" s="192"/>
      <c r="Q23" s="192"/>
      <c r="R23" s="192"/>
      <c r="S23" s="192"/>
      <c r="T23" s="199"/>
      <c r="U23" s="192"/>
      <c r="V23" s="192"/>
      <c r="W23" s="192"/>
      <c r="X23" s="192"/>
      <c r="Y23" s="192"/>
      <c r="Z23" s="199"/>
      <c r="AA23" s="192"/>
      <c r="AB23" s="192"/>
      <c r="AC23" s="192"/>
      <c r="AD23" s="192"/>
      <c r="AE23" s="192"/>
      <c r="AF23" s="199"/>
      <c r="AG23" s="192"/>
      <c r="AH23" s="192"/>
      <c r="AI23" s="192"/>
      <c r="AJ23" s="192"/>
      <c r="AK23" s="192"/>
      <c r="AL23" s="199"/>
      <c r="AM23" s="192"/>
      <c r="AN23" s="192"/>
      <c r="AO23" s="192"/>
      <c r="AP23" s="192"/>
      <c r="AQ23" s="192"/>
      <c r="AR23" s="199"/>
      <c r="AS23" s="192"/>
      <c r="AT23" s="192"/>
      <c r="AU23" s="192"/>
      <c r="AV23" s="192"/>
      <c r="AW23" s="192"/>
      <c r="AX23" s="199"/>
      <c r="AY23" s="192"/>
      <c r="AZ23" s="192"/>
      <c r="BA23" s="192"/>
      <c r="BD23" s="11" t="s">
        <v>139</v>
      </c>
      <c r="BU23" s="37" t="s">
        <v>154</v>
      </c>
      <c r="BV23" s="35">
        <v>2</v>
      </c>
      <c r="BX23" s="182" t="s">
        <v>212</v>
      </c>
    </row>
    <row r="24" spans="2:76" x14ac:dyDescent="0.25">
      <c r="B24" s="8" t="s">
        <v>8</v>
      </c>
      <c r="C24" s="23" t="s">
        <v>9</v>
      </c>
      <c r="D24" s="23" t="s">
        <v>10</v>
      </c>
      <c r="E24" s="198"/>
      <c r="F24" s="22"/>
      <c r="G24" s="22" t="str">
        <f t="shared" ref="G24:G35" si="23">D24</f>
        <v>nilai</v>
      </c>
      <c r="H24" s="22" t="s">
        <v>122</v>
      </c>
      <c r="I24" s="22" t="s">
        <v>99</v>
      </c>
      <c r="J24" s="22" t="s">
        <v>129</v>
      </c>
      <c r="K24" s="22" t="s">
        <v>123</v>
      </c>
      <c r="L24" s="192"/>
      <c r="N24" s="45">
        <v>1</v>
      </c>
      <c r="O24" s="45"/>
      <c r="P24" s="45"/>
      <c r="Q24" s="45">
        <v>2</v>
      </c>
      <c r="R24" s="45"/>
      <c r="S24" s="45"/>
      <c r="T24" s="45">
        <v>3</v>
      </c>
      <c r="U24" s="45"/>
      <c r="V24" s="45"/>
      <c r="W24" s="45">
        <v>4</v>
      </c>
      <c r="X24" s="45"/>
      <c r="Y24" s="45"/>
      <c r="Z24" s="45">
        <v>5</v>
      </c>
      <c r="AA24" s="45"/>
      <c r="AB24" s="45"/>
      <c r="AC24" s="45">
        <v>6</v>
      </c>
      <c r="AD24" s="45"/>
      <c r="AE24" s="45"/>
      <c r="AF24" s="45">
        <v>7</v>
      </c>
      <c r="AG24" s="45"/>
      <c r="AH24" s="45"/>
      <c r="AI24" s="45">
        <v>8</v>
      </c>
      <c r="AJ24" s="45"/>
      <c r="AK24" s="45"/>
      <c r="AL24" s="45">
        <v>9</v>
      </c>
      <c r="AM24" s="45"/>
      <c r="AN24" s="45"/>
      <c r="AO24" s="45">
        <v>10</v>
      </c>
      <c r="AP24" s="45"/>
      <c r="AQ24" s="45"/>
      <c r="AR24" s="45">
        <v>11</v>
      </c>
      <c r="AS24" s="45"/>
      <c r="AT24" s="45"/>
      <c r="AU24" s="45">
        <v>12</v>
      </c>
      <c r="AV24" s="45"/>
      <c r="AW24" s="45"/>
      <c r="AX24" s="45">
        <v>13</v>
      </c>
      <c r="AY24" s="45"/>
      <c r="AZ24" s="45"/>
      <c r="BA24" s="45">
        <v>14</v>
      </c>
      <c r="BD24" s="11" t="s">
        <v>139</v>
      </c>
      <c r="BU24" s="37" t="s">
        <v>155</v>
      </c>
      <c r="BV24" s="35">
        <v>3</v>
      </c>
      <c r="BX24" s="179" t="s">
        <v>218</v>
      </c>
    </row>
    <row r="25" spans="2:76" x14ac:dyDescent="0.25">
      <c r="B25" s="5" t="str">
        <f>PROSES!B24</f>
        <v>Fisika Dasar 2</v>
      </c>
      <c r="C25" s="5">
        <f>PROSES!C24</f>
        <v>2</v>
      </c>
      <c r="D25" s="5">
        <f>PROSES!D24</f>
        <v>0</v>
      </c>
      <c r="E25" s="17">
        <f>PROSES!E24</f>
        <v>0</v>
      </c>
      <c r="F25" s="5">
        <f>PROSES!F24</f>
        <v>0</v>
      </c>
      <c r="G25" s="5">
        <f>PROSES!G24</f>
        <v>0</v>
      </c>
      <c r="H25" s="5">
        <f>PROSES!H24</f>
        <v>0</v>
      </c>
      <c r="I25" s="5">
        <f>PROSES!I24</f>
        <v>0</v>
      </c>
      <c r="J25" s="5">
        <f>PROSES!J24</f>
        <v>2</v>
      </c>
      <c r="K25" s="5">
        <f>PROSES!K24</f>
        <v>0</v>
      </c>
      <c r="L25" s="17" t="str">
        <f>PROSES!L24</f>
        <v>belum</v>
      </c>
      <c r="M25" s="19"/>
      <c r="N25" s="18"/>
      <c r="O25" s="22">
        <f>IF(AND(N25=$BJ$3),$C$25,0)</f>
        <v>0</v>
      </c>
      <c r="P25" s="22">
        <f t="shared" ref="P25:P35" si="24">IF(AND(N25&gt;0),1,0)</f>
        <v>0</v>
      </c>
      <c r="Q25" s="33"/>
      <c r="R25" s="22">
        <f>IF(AND(Q25=$BJ$3),$C$25,0)</f>
        <v>0</v>
      </c>
      <c r="S25" s="22">
        <f t="shared" ref="S25:S35" si="25">IF(AND(Q25&gt;0),1,0)</f>
        <v>0</v>
      </c>
      <c r="T25" s="18"/>
      <c r="U25" s="22">
        <f>IF(AND(T25=$BJ$3),$C$25,0)</f>
        <v>0</v>
      </c>
      <c r="V25" s="22">
        <f t="shared" ref="V25:V35" si="26">IF(AND(T25&gt;0),1,0)</f>
        <v>0</v>
      </c>
      <c r="W25" s="33"/>
      <c r="X25" s="22">
        <f>IF(AND(W25=$BJ$3),$C$25,0)</f>
        <v>0</v>
      </c>
      <c r="Y25" s="22">
        <f t="shared" ref="Y25:Y35" si="27">IF(AND(W25&gt;0),1,0)</f>
        <v>0</v>
      </c>
      <c r="Z25" s="18"/>
      <c r="AA25" s="22">
        <f>IF(AND(Z25=$BJ$3),$C$25,0)</f>
        <v>0</v>
      </c>
      <c r="AB25" s="22">
        <f t="shared" ref="AB25:AB35" si="28">IF(AND(Z25&gt;0),1,0)</f>
        <v>0</v>
      </c>
      <c r="AC25" s="33"/>
      <c r="AD25" s="22">
        <f>IF(AND(AC25=$BJ$3),$C$25,0)</f>
        <v>0</v>
      </c>
      <c r="AE25" s="22">
        <f t="shared" ref="AE25:AE35" si="29">IF(AND(AC25&gt;0),1,0)</f>
        <v>0</v>
      </c>
      <c r="AF25" s="18"/>
      <c r="AG25" s="22">
        <f>IF(AND(AF25=$BJ$3),$C$25,0)</f>
        <v>0</v>
      </c>
      <c r="AH25" s="22">
        <f t="shared" ref="AH25:AH35" si="30">IF(AND(AF25&gt;0),1,0)</f>
        <v>0</v>
      </c>
      <c r="AI25" s="33"/>
      <c r="AJ25" s="22">
        <f>IF(AND(AI25=$BJ$3),$C$25,0)</f>
        <v>0</v>
      </c>
      <c r="AK25" s="22">
        <f t="shared" ref="AK25:AK35" si="31">IF(AND(AI25&gt;0),1,0)</f>
        <v>0</v>
      </c>
      <c r="AL25" s="18"/>
      <c r="AM25" s="22">
        <f>IF(AND(AL25=$BJ$3),$C$25,0)</f>
        <v>0</v>
      </c>
      <c r="AN25" s="22">
        <f t="shared" ref="AN25:AN35" si="32">IF(AND(AL25&gt;0),1,0)</f>
        <v>0</v>
      </c>
      <c r="AO25" s="33"/>
      <c r="AP25" s="22">
        <f>IF(AND(AO25=$BJ$3),$C$25,0)</f>
        <v>0</v>
      </c>
      <c r="AQ25" s="22">
        <f t="shared" ref="AQ25:AQ35" si="33">IF(AND(AO25&gt;0),1,0)</f>
        <v>0</v>
      </c>
      <c r="AR25" s="18"/>
      <c r="AS25" s="22">
        <f>IF(AND(AR25=$BJ$3),$C$25,0)</f>
        <v>0</v>
      </c>
      <c r="AT25" s="22">
        <f t="shared" ref="AT25:AT35" si="34">IF(AND(AR25&gt;0),1,0)</f>
        <v>0</v>
      </c>
      <c r="AU25" s="33"/>
      <c r="AV25" s="22">
        <f>IF(AND(AU25=$BJ$3),$C$25,0)</f>
        <v>0</v>
      </c>
      <c r="AW25" s="22">
        <f t="shared" ref="AW25:AW35" si="35">IF(AND(AU25&gt;0),1,0)</f>
        <v>0</v>
      </c>
      <c r="AX25" s="18"/>
      <c r="AY25" s="22">
        <f>IF(AND(AX25=$BJ$3),$C$25,0)</f>
        <v>0</v>
      </c>
      <c r="AZ25" s="22">
        <f t="shared" ref="AZ25:AZ35" si="36">IF(AND(AX25&gt;0),1,0)</f>
        <v>0</v>
      </c>
      <c r="BA25" s="33"/>
      <c r="BB25" s="22">
        <f>IF(AND(BA25=$BJ$3),$C$25,0)</f>
        <v>0</v>
      </c>
      <c r="BC25" s="22">
        <f t="shared" ref="BC25:BC35" si="37">IF(AND(BA25&gt;0),1,0)</f>
        <v>0</v>
      </c>
      <c r="BD25" s="11" t="s">
        <v>139</v>
      </c>
      <c r="BU25" s="37" t="s">
        <v>156</v>
      </c>
      <c r="BV25" s="35">
        <v>1</v>
      </c>
      <c r="BX25" s="179" t="s">
        <v>219</v>
      </c>
    </row>
    <row r="26" spans="2:76" x14ac:dyDescent="0.25">
      <c r="B26" s="5" t="str">
        <f>PROSES!B25</f>
        <v>Botani Farmasi</v>
      </c>
      <c r="C26" s="5">
        <f>PROSES!C25</f>
        <v>3</v>
      </c>
      <c r="D26" s="5">
        <f>PROSES!D25</f>
        <v>0</v>
      </c>
      <c r="E26" s="17">
        <f>PROSES!E25</f>
        <v>0</v>
      </c>
      <c r="F26" s="22">
        <f t="shared" ref="F26:F35" si="38">IF(AND(E26=0),0,C26)</f>
        <v>0</v>
      </c>
      <c r="G26" s="22">
        <f t="shared" si="23"/>
        <v>0</v>
      </c>
      <c r="H26" s="18">
        <f t="shared" ref="H26:H35" si="39">IF(AND(D26=$BF$3),$BG$3,IF(AND(D26=$BF$5),$BG$5,IF(AND(D26=$BF$6),$BG$6,IF(AND(D26=$BF$7),$BG$7,IF(AND(D26=$BF$8),$BG$8,IF(AND(D26=$BF$9),$BG$9,IF(AND(D26=$BF$10),$BG$10,IF(AND(D26=$BF$11),$BG$11))))))))</f>
        <v>0</v>
      </c>
      <c r="I26" s="22">
        <f t="shared" ref="I26:I35" si="40">H26*C26</f>
        <v>0</v>
      </c>
      <c r="J26" s="18">
        <f>IF(AND(H26=0),C26,0)</f>
        <v>3</v>
      </c>
      <c r="K26" s="18">
        <f t="shared" ref="K26:K34" si="41">IF(AND(J26=0),C26,0)</f>
        <v>0</v>
      </c>
      <c r="L26" s="17" t="str">
        <f>PROSES!L25</f>
        <v>belum</v>
      </c>
      <c r="M26" s="19"/>
      <c r="N26" s="18"/>
      <c r="O26" s="22">
        <f>IF(AND(N26=$BJ$3),$C$26,0)</f>
        <v>0</v>
      </c>
      <c r="P26" s="22">
        <f t="shared" si="24"/>
        <v>0</v>
      </c>
      <c r="Q26" s="33"/>
      <c r="R26" s="22">
        <f>IF(AND(Q26=$BJ$3),$C$26,0)</f>
        <v>0</v>
      </c>
      <c r="S26" s="22">
        <f t="shared" si="25"/>
        <v>0</v>
      </c>
      <c r="T26" s="18"/>
      <c r="U26" s="22">
        <f>IF(AND(T26=$BJ$3),$C$26,0)</f>
        <v>0</v>
      </c>
      <c r="V26" s="22">
        <f t="shared" si="26"/>
        <v>0</v>
      </c>
      <c r="W26" s="33"/>
      <c r="X26" s="22">
        <f>IF(AND(W26=$BJ$3),$C$26,0)</f>
        <v>0</v>
      </c>
      <c r="Y26" s="22">
        <f t="shared" si="27"/>
        <v>0</v>
      </c>
      <c r="Z26" s="18"/>
      <c r="AA26" s="22">
        <f>IF(AND(Z26=$BJ$3),$C$26,0)</f>
        <v>0</v>
      </c>
      <c r="AB26" s="22">
        <f t="shared" si="28"/>
        <v>0</v>
      </c>
      <c r="AC26" s="33"/>
      <c r="AD26" s="22">
        <f>IF(AND(AC26=$BJ$3),$C$26,0)</f>
        <v>0</v>
      </c>
      <c r="AE26" s="22">
        <f t="shared" si="29"/>
        <v>0</v>
      </c>
      <c r="AF26" s="18"/>
      <c r="AG26" s="22">
        <f>IF(AND(AF26=$BJ$3),$C$26,0)</f>
        <v>0</v>
      </c>
      <c r="AH26" s="22">
        <f t="shared" si="30"/>
        <v>0</v>
      </c>
      <c r="AI26" s="33"/>
      <c r="AJ26" s="22">
        <f>IF(AND(AI26=$BJ$3),$C$26,0)</f>
        <v>0</v>
      </c>
      <c r="AK26" s="22">
        <f t="shared" si="31"/>
        <v>0</v>
      </c>
      <c r="AL26" s="18"/>
      <c r="AM26" s="22">
        <f>IF(AND(AL26=$BJ$3),$C$26,0)</f>
        <v>0</v>
      </c>
      <c r="AN26" s="22">
        <f t="shared" si="32"/>
        <v>0</v>
      </c>
      <c r="AO26" s="33"/>
      <c r="AP26" s="22">
        <f>IF(AND(AO26=$BJ$3),$C$26,0)</f>
        <v>0</v>
      </c>
      <c r="AQ26" s="22">
        <f t="shared" si="33"/>
        <v>0</v>
      </c>
      <c r="AR26" s="18"/>
      <c r="AS26" s="22">
        <f>IF(AND(AR26=$BJ$3),$C$26,0)</f>
        <v>0</v>
      </c>
      <c r="AT26" s="22">
        <f t="shared" si="34"/>
        <v>0</v>
      </c>
      <c r="AU26" s="33"/>
      <c r="AV26" s="22">
        <f>IF(AND(AU26=$BJ$3),$C$26,0)</f>
        <v>0</v>
      </c>
      <c r="AW26" s="22">
        <f t="shared" si="35"/>
        <v>0</v>
      </c>
      <c r="AX26" s="18"/>
      <c r="AY26" s="22">
        <f>IF(AND(AX26=$BJ$3),$C$26,0)</f>
        <v>0</v>
      </c>
      <c r="AZ26" s="22">
        <f t="shared" si="36"/>
        <v>0</v>
      </c>
      <c r="BA26" s="33"/>
      <c r="BB26" s="22">
        <f>IF(AND(BA26=$BJ$3),$C$26,0)</f>
        <v>0</v>
      </c>
      <c r="BC26" s="22">
        <f t="shared" si="37"/>
        <v>0</v>
      </c>
      <c r="BD26" s="11" t="s">
        <v>139</v>
      </c>
      <c r="BU26" s="37" t="s">
        <v>150</v>
      </c>
      <c r="BV26" s="35">
        <v>2</v>
      </c>
      <c r="BX26" s="179" t="s">
        <v>203</v>
      </c>
    </row>
    <row r="27" spans="2:76" x14ac:dyDescent="0.25">
      <c r="B27" s="5" t="str">
        <f>PROSES!B26</f>
        <v>Bahasa Inggris</v>
      </c>
      <c r="C27" s="5">
        <f>PROSES!C26</f>
        <v>2</v>
      </c>
      <c r="D27" s="5">
        <f>PROSES!D26</f>
        <v>0</v>
      </c>
      <c r="E27" s="17">
        <f>PROSES!E26</f>
        <v>0</v>
      </c>
      <c r="F27" s="22">
        <f t="shared" si="38"/>
        <v>0</v>
      </c>
      <c r="G27" s="22">
        <f t="shared" si="23"/>
        <v>0</v>
      </c>
      <c r="H27" s="18">
        <f t="shared" si="39"/>
        <v>0</v>
      </c>
      <c r="I27" s="22">
        <f t="shared" si="40"/>
        <v>0</v>
      </c>
      <c r="J27" s="18">
        <f>IF(AND(H27&gt;1),0,C27)</f>
        <v>2</v>
      </c>
      <c r="K27" s="18">
        <f t="shared" si="41"/>
        <v>0</v>
      </c>
      <c r="L27" s="17" t="str">
        <f>PROSES!L26</f>
        <v>belum</v>
      </c>
      <c r="M27" s="19"/>
      <c r="N27" s="18"/>
      <c r="O27" s="22">
        <f>IF(AND(N27=$BJ$3),$C$27,0)</f>
        <v>0</v>
      </c>
      <c r="P27" s="22">
        <f t="shared" si="24"/>
        <v>0</v>
      </c>
      <c r="Q27" s="33"/>
      <c r="R27" s="22">
        <f>IF(AND(Q27=$BJ$3),$C$27,0)</f>
        <v>0</v>
      </c>
      <c r="S27" s="22">
        <f t="shared" si="25"/>
        <v>0</v>
      </c>
      <c r="T27" s="18"/>
      <c r="U27" s="22">
        <f>IF(AND(T27=$BJ$3),$C$27,0)</f>
        <v>0</v>
      </c>
      <c r="V27" s="22">
        <f t="shared" si="26"/>
        <v>0</v>
      </c>
      <c r="W27" s="33"/>
      <c r="X27" s="22">
        <f>IF(AND(W27=$BJ$3),$C$27,0)</f>
        <v>0</v>
      </c>
      <c r="Y27" s="22">
        <f t="shared" si="27"/>
        <v>0</v>
      </c>
      <c r="Z27" s="18"/>
      <c r="AA27" s="22">
        <f>IF(AND(Z27=$BJ$3),$C$27,0)</f>
        <v>0</v>
      </c>
      <c r="AB27" s="22">
        <f t="shared" si="28"/>
        <v>0</v>
      </c>
      <c r="AC27" s="33"/>
      <c r="AD27" s="22">
        <f>IF(AND(AC27=$BJ$3),$C$27,0)</f>
        <v>0</v>
      </c>
      <c r="AE27" s="22">
        <f t="shared" si="29"/>
        <v>0</v>
      </c>
      <c r="AF27" s="18"/>
      <c r="AG27" s="22">
        <f>IF(AND(AF27=$BJ$3),$C$27,0)</f>
        <v>0</v>
      </c>
      <c r="AH27" s="22">
        <f t="shared" si="30"/>
        <v>0</v>
      </c>
      <c r="AI27" s="33"/>
      <c r="AJ27" s="22">
        <f>IF(AND(AI27=$BJ$3),$C$27,0)</f>
        <v>0</v>
      </c>
      <c r="AK27" s="22">
        <f t="shared" si="31"/>
        <v>0</v>
      </c>
      <c r="AL27" s="18"/>
      <c r="AM27" s="22">
        <f>IF(AND(AL27=$BJ$3),$C$27,0)</f>
        <v>0</v>
      </c>
      <c r="AN27" s="22">
        <f t="shared" si="32"/>
        <v>0</v>
      </c>
      <c r="AO27" s="33"/>
      <c r="AP27" s="22">
        <f>IF(AND(AO27=$BJ$3),$C$27,0)</f>
        <v>0</v>
      </c>
      <c r="AQ27" s="22">
        <f t="shared" si="33"/>
        <v>0</v>
      </c>
      <c r="AR27" s="18"/>
      <c r="AS27" s="22">
        <f>IF(AND(AR27=$BJ$3),$C$27,0)</f>
        <v>0</v>
      </c>
      <c r="AT27" s="22">
        <f t="shared" si="34"/>
        <v>0</v>
      </c>
      <c r="AU27" s="33"/>
      <c r="AV27" s="22">
        <f>IF(AND(AU27=$BJ$3),$C$27,0)</f>
        <v>0</v>
      </c>
      <c r="AW27" s="22">
        <f t="shared" si="35"/>
        <v>0</v>
      </c>
      <c r="AX27" s="18"/>
      <c r="AY27" s="22">
        <f>IF(AND(AX27=$BJ$3),$C$27,0)</f>
        <v>0</v>
      </c>
      <c r="AZ27" s="22">
        <f t="shared" si="36"/>
        <v>0</v>
      </c>
      <c r="BA27" s="33"/>
      <c r="BB27" s="22">
        <f>IF(AND(BA27=$BJ$3),$C$27,0)</f>
        <v>0</v>
      </c>
      <c r="BC27" s="22">
        <f t="shared" si="37"/>
        <v>0</v>
      </c>
      <c r="BD27" s="11" t="s">
        <v>139</v>
      </c>
      <c r="BV27" s="183">
        <v>0</v>
      </c>
      <c r="BX27" s="179" t="s">
        <v>204</v>
      </c>
    </row>
    <row r="28" spans="2:76" x14ac:dyDescent="0.25">
      <c r="B28" s="5" t="str">
        <f>PROSES!B27</f>
        <v>Kewarganegaraan</v>
      </c>
      <c r="C28" s="5">
        <f>PROSES!C27</f>
        <v>2</v>
      </c>
      <c r="D28" s="5">
        <f>PROSES!D27</f>
        <v>0</v>
      </c>
      <c r="E28" s="17">
        <f>PROSES!E27</f>
        <v>0</v>
      </c>
      <c r="F28" s="22">
        <f t="shared" si="38"/>
        <v>0</v>
      </c>
      <c r="G28" s="22">
        <f t="shared" si="23"/>
        <v>0</v>
      </c>
      <c r="H28" s="18">
        <f t="shared" si="39"/>
        <v>0</v>
      </c>
      <c r="I28" s="22">
        <f t="shared" si="40"/>
        <v>0</v>
      </c>
      <c r="J28" s="18">
        <f>IF(AND(H28&gt;1),0,C28)</f>
        <v>2</v>
      </c>
      <c r="K28" s="18">
        <f t="shared" si="41"/>
        <v>0</v>
      </c>
      <c r="L28" s="17" t="str">
        <f>PROSES!L27</f>
        <v>belum</v>
      </c>
      <c r="M28" s="19"/>
      <c r="N28" s="18"/>
      <c r="O28" s="22">
        <f>IF(AND(N28=$BJ$3),$C$28,0)</f>
        <v>0</v>
      </c>
      <c r="P28" s="22">
        <f t="shared" si="24"/>
        <v>0</v>
      </c>
      <c r="Q28" s="33"/>
      <c r="R28" s="22">
        <f>IF(AND(Q28=$BJ$3),$C$28,0)</f>
        <v>0</v>
      </c>
      <c r="S28" s="22">
        <f t="shared" si="25"/>
        <v>0</v>
      </c>
      <c r="T28" s="18"/>
      <c r="U28" s="22">
        <f>IF(AND(T28=$BJ$3),$C$28,0)</f>
        <v>0</v>
      </c>
      <c r="V28" s="22">
        <f t="shared" si="26"/>
        <v>0</v>
      </c>
      <c r="W28" s="33"/>
      <c r="X28" s="22">
        <f>IF(AND(W28=$BJ$3),$C$28,0)</f>
        <v>0</v>
      </c>
      <c r="Y28" s="22">
        <f t="shared" si="27"/>
        <v>0</v>
      </c>
      <c r="Z28" s="18"/>
      <c r="AA28" s="22">
        <f>IF(AND(Z28=$BJ$3),$C$28,0)</f>
        <v>0</v>
      </c>
      <c r="AB28" s="22">
        <f t="shared" si="28"/>
        <v>0</v>
      </c>
      <c r="AC28" s="33"/>
      <c r="AD28" s="22">
        <f>IF(AND(AC28=$BJ$3),$C$28,0)</f>
        <v>0</v>
      </c>
      <c r="AE28" s="22">
        <f t="shared" si="29"/>
        <v>0</v>
      </c>
      <c r="AF28" s="18"/>
      <c r="AG28" s="22">
        <f>IF(AND(AF28=$BJ$3),$C$28,0)</f>
        <v>0</v>
      </c>
      <c r="AH28" s="22">
        <f t="shared" si="30"/>
        <v>0</v>
      </c>
      <c r="AI28" s="33"/>
      <c r="AJ28" s="22">
        <f>IF(AND(AI28=$BJ$3),$C$28,0)</f>
        <v>0</v>
      </c>
      <c r="AK28" s="22">
        <f t="shared" si="31"/>
        <v>0</v>
      </c>
      <c r="AL28" s="18"/>
      <c r="AM28" s="22">
        <f>IF(AND(AL28=$BJ$3),$C$28,0)</f>
        <v>0</v>
      </c>
      <c r="AN28" s="22">
        <f t="shared" si="32"/>
        <v>0</v>
      </c>
      <c r="AO28" s="33"/>
      <c r="AP28" s="22">
        <f>IF(AND(AO28=$BJ$3),$C$28,0)</f>
        <v>0</v>
      </c>
      <c r="AQ28" s="22">
        <f t="shared" si="33"/>
        <v>0</v>
      </c>
      <c r="AR28" s="18"/>
      <c r="AS28" s="22">
        <f>IF(AND(AR28=$BJ$3),$C$28,0)</f>
        <v>0</v>
      </c>
      <c r="AT28" s="22">
        <f t="shared" si="34"/>
        <v>0</v>
      </c>
      <c r="AU28" s="33"/>
      <c r="AV28" s="22">
        <f>IF(AND(AU28=$BJ$3),$C$28,0)</f>
        <v>0</v>
      </c>
      <c r="AW28" s="22">
        <f t="shared" si="35"/>
        <v>0</v>
      </c>
      <c r="AX28" s="18"/>
      <c r="AY28" s="22">
        <f>IF(AND(AX28=$BJ$3),$C$28,0)</f>
        <v>0</v>
      </c>
      <c r="AZ28" s="22">
        <f t="shared" si="36"/>
        <v>0</v>
      </c>
      <c r="BA28" s="33"/>
      <c r="BB28" s="22">
        <f>IF(AND(BA28=$BJ$3),$C$28,0)</f>
        <v>0</v>
      </c>
      <c r="BC28" s="22">
        <f t="shared" si="37"/>
        <v>0</v>
      </c>
      <c r="BD28" s="11" t="s">
        <v>139</v>
      </c>
      <c r="BU28" s="34" t="s">
        <v>166</v>
      </c>
      <c r="BV28" s="35" t="s">
        <v>9</v>
      </c>
      <c r="BX28" s="179" t="s">
        <v>205</v>
      </c>
    </row>
    <row r="29" spans="2:76" x14ac:dyDescent="0.25">
      <c r="B29" s="5" t="str">
        <f>PROSES!B28</f>
        <v>Pesantren</v>
      </c>
      <c r="C29" s="5">
        <f>PROSES!C28</f>
        <v>0</v>
      </c>
      <c r="D29" s="5">
        <f>PROSES!D28</f>
        <v>0</v>
      </c>
      <c r="E29" s="17">
        <f>PROSES!E28</f>
        <v>0</v>
      </c>
      <c r="F29" s="22">
        <f t="shared" si="38"/>
        <v>0</v>
      </c>
      <c r="G29" s="22">
        <f t="shared" si="23"/>
        <v>0</v>
      </c>
      <c r="H29" s="18">
        <f t="shared" si="39"/>
        <v>0</v>
      </c>
      <c r="I29" s="22">
        <f t="shared" si="40"/>
        <v>0</v>
      </c>
      <c r="J29" s="18">
        <f>IF(AND(D29&gt;0),0,C29)</f>
        <v>0</v>
      </c>
      <c r="K29" s="18">
        <f t="shared" si="41"/>
        <v>0</v>
      </c>
      <c r="L29" s="17" t="str">
        <f>PROSES!L28</f>
        <v>lulus</v>
      </c>
      <c r="M29" s="19"/>
      <c r="N29" s="18"/>
      <c r="O29" s="22">
        <f>IF(AND(N29=$BJ$3),$C$29,0)</f>
        <v>0</v>
      </c>
      <c r="P29" s="22">
        <f t="shared" si="24"/>
        <v>0</v>
      </c>
      <c r="Q29" s="33"/>
      <c r="R29" s="22">
        <f>IF(AND(Q29=$BJ$3),$C$29,0)</f>
        <v>0</v>
      </c>
      <c r="S29" s="22">
        <f t="shared" si="25"/>
        <v>0</v>
      </c>
      <c r="T29" s="18"/>
      <c r="U29" s="22">
        <f>IF(AND(T29=$BJ$3),$C$29,0)</f>
        <v>0</v>
      </c>
      <c r="V29" s="22">
        <f t="shared" si="26"/>
        <v>0</v>
      </c>
      <c r="W29" s="33"/>
      <c r="X29" s="22">
        <f>IF(AND(W29=$BJ$3),$C$29,0)</f>
        <v>0</v>
      </c>
      <c r="Y29" s="22">
        <f t="shared" si="27"/>
        <v>0</v>
      </c>
      <c r="Z29" s="18"/>
      <c r="AA29" s="22">
        <f>IF(AND(Z29=$BJ$3),$C$29,0)</f>
        <v>0</v>
      </c>
      <c r="AB29" s="22">
        <f t="shared" si="28"/>
        <v>0</v>
      </c>
      <c r="AC29" s="33"/>
      <c r="AD29" s="22">
        <f>IF(AND(AC29=$BJ$3),$C$29,0)</f>
        <v>0</v>
      </c>
      <c r="AE29" s="22">
        <f t="shared" si="29"/>
        <v>0</v>
      </c>
      <c r="AF29" s="18"/>
      <c r="AG29" s="22">
        <f>IF(AND(AF29=$BJ$3),$C$29,0)</f>
        <v>0</v>
      </c>
      <c r="AH29" s="22">
        <f t="shared" si="30"/>
        <v>0</v>
      </c>
      <c r="AI29" s="33"/>
      <c r="AJ29" s="22">
        <f>IF(AND(AI29=$BJ$3),$C$29,0)</f>
        <v>0</v>
      </c>
      <c r="AK29" s="22">
        <f t="shared" si="31"/>
        <v>0</v>
      </c>
      <c r="AL29" s="18"/>
      <c r="AM29" s="22">
        <f>IF(AND(AL29=$BJ$3),$C$29,0)</f>
        <v>0</v>
      </c>
      <c r="AN29" s="22">
        <f t="shared" si="32"/>
        <v>0</v>
      </c>
      <c r="AO29" s="33"/>
      <c r="AP29" s="22">
        <f>IF(AND(AO29=$BJ$3),$C$29,0)</f>
        <v>0</v>
      </c>
      <c r="AQ29" s="22">
        <f t="shared" si="33"/>
        <v>0</v>
      </c>
      <c r="AR29" s="18"/>
      <c r="AS29" s="22">
        <f>IF(AND(AR29=$BJ$3),$C$29,0)</f>
        <v>0</v>
      </c>
      <c r="AT29" s="22">
        <f t="shared" si="34"/>
        <v>0</v>
      </c>
      <c r="AU29" s="33"/>
      <c r="AV29" s="22">
        <f>IF(AND(AU29=$BJ$3),$C$29,0)</f>
        <v>0</v>
      </c>
      <c r="AW29" s="22">
        <f t="shared" si="35"/>
        <v>0</v>
      </c>
      <c r="AX29" s="18"/>
      <c r="AY29" s="22">
        <f>IF(AND(AX29=$BJ$3),$C$29,0)</f>
        <v>0</v>
      </c>
      <c r="AZ29" s="22">
        <f t="shared" si="36"/>
        <v>0</v>
      </c>
      <c r="BA29" s="33"/>
      <c r="BB29" s="22">
        <f>IF(AND(BA29=$BJ$3),$C$29,0)</f>
        <v>0</v>
      </c>
      <c r="BC29" s="22">
        <f t="shared" si="37"/>
        <v>0</v>
      </c>
      <c r="BD29" s="11" t="s">
        <v>139</v>
      </c>
      <c r="BU29" s="34" t="s">
        <v>120</v>
      </c>
      <c r="BV29" s="35">
        <v>2</v>
      </c>
      <c r="BX29" s="179" t="s">
        <v>206</v>
      </c>
    </row>
    <row r="30" spans="2:76" x14ac:dyDescent="0.25">
      <c r="B30" s="5" t="str">
        <f>PROSES!B29</f>
        <v>Kimia Analisis Dasar</v>
      </c>
      <c r="C30" s="5">
        <f>PROSES!C29</f>
        <v>2</v>
      </c>
      <c r="D30" s="5">
        <f>PROSES!D29</f>
        <v>0</v>
      </c>
      <c r="E30" s="17">
        <f>PROSES!E29</f>
        <v>0</v>
      </c>
      <c r="F30" s="22">
        <f t="shared" si="38"/>
        <v>0</v>
      </c>
      <c r="G30" s="22">
        <f t="shared" si="23"/>
        <v>0</v>
      </c>
      <c r="H30" s="18">
        <f t="shared" si="39"/>
        <v>0</v>
      </c>
      <c r="I30" s="22">
        <f t="shared" si="40"/>
        <v>0</v>
      </c>
      <c r="J30" s="18">
        <f>IF(AND(H30=0),C30,0)</f>
        <v>2</v>
      </c>
      <c r="K30" s="18">
        <f t="shared" si="41"/>
        <v>0</v>
      </c>
      <c r="L30" s="17" t="str">
        <f>PROSES!L29</f>
        <v>belum</v>
      </c>
      <c r="M30" s="19"/>
      <c r="N30" s="18"/>
      <c r="O30" s="22">
        <f>IF(AND(N30=$BJ$3),$C$30,0)</f>
        <v>0</v>
      </c>
      <c r="P30" s="22">
        <f t="shared" si="24"/>
        <v>0</v>
      </c>
      <c r="Q30" s="33"/>
      <c r="R30" s="22">
        <f>IF(AND(Q30=$BJ$3),$C$30,0)</f>
        <v>0</v>
      </c>
      <c r="S30" s="22">
        <f t="shared" si="25"/>
        <v>0</v>
      </c>
      <c r="T30" s="18"/>
      <c r="U30" s="22">
        <f>IF(AND(T30=$BJ$3),$C$30,0)</f>
        <v>0</v>
      </c>
      <c r="V30" s="22">
        <f t="shared" si="26"/>
        <v>0</v>
      </c>
      <c r="W30" s="33"/>
      <c r="X30" s="22">
        <f>IF(AND(W30=$BJ$3),$C$30,0)</f>
        <v>0</v>
      </c>
      <c r="Y30" s="22">
        <f t="shared" si="27"/>
        <v>0</v>
      </c>
      <c r="Z30" s="18"/>
      <c r="AA30" s="22">
        <f>IF(AND(Z30=$BJ$3),$C$30,0)</f>
        <v>0</v>
      </c>
      <c r="AB30" s="22">
        <f t="shared" si="28"/>
        <v>0</v>
      </c>
      <c r="AC30" s="33"/>
      <c r="AD30" s="22">
        <f>IF(AND(AC30=$BJ$3),$C$30,0)</f>
        <v>0</v>
      </c>
      <c r="AE30" s="22">
        <f t="shared" si="29"/>
        <v>0</v>
      </c>
      <c r="AF30" s="18"/>
      <c r="AG30" s="22">
        <f>IF(AND(AF30=$BJ$3),$C$30,0)</f>
        <v>0</v>
      </c>
      <c r="AH30" s="22">
        <f t="shared" si="30"/>
        <v>0</v>
      </c>
      <c r="AI30" s="33"/>
      <c r="AJ30" s="22">
        <f>IF(AND(AI30=$BJ$3),$C$30,0)</f>
        <v>0</v>
      </c>
      <c r="AK30" s="22">
        <f t="shared" si="31"/>
        <v>0</v>
      </c>
      <c r="AL30" s="18"/>
      <c r="AM30" s="22">
        <f>IF(AND(AL30=$BJ$3),$C$30,0)</f>
        <v>0</v>
      </c>
      <c r="AN30" s="22">
        <f t="shared" si="32"/>
        <v>0</v>
      </c>
      <c r="AO30" s="33"/>
      <c r="AP30" s="22">
        <f>IF(AND(AO30=$BJ$3),$C$30,0)</f>
        <v>0</v>
      </c>
      <c r="AQ30" s="22">
        <f t="shared" si="33"/>
        <v>0</v>
      </c>
      <c r="AR30" s="18"/>
      <c r="AS30" s="22">
        <f>IF(AND(AR30=$BJ$3),$C$30,0)</f>
        <v>0</v>
      </c>
      <c r="AT30" s="22">
        <f t="shared" si="34"/>
        <v>0</v>
      </c>
      <c r="AU30" s="33"/>
      <c r="AV30" s="22">
        <f>IF(AND(AU30=$BJ$3),$C$30,0)</f>
        <v>0</v>
      </c>
      <c r="AW30" s="22">
        <f t="shared" si="35"/>
        <v>0</v>
      </c>
      <c r="AX30" s="18"/>
      <c r="AY30" s="22">
        <f>IF(AND(AX30=$BJ$3),$C$30,0)</f>
        <v>0</v>
      </c>
      <c r="AZ30" s="22">
        <f t="shared" si="36"/>
        <v>0</v>
      </c>
      <c r="BA30" s="33"/>
      <c r="BB30" s="22">
        <f>IF(AND(BA30=$BJ$3),$C$30,0)</f>
        <v>0</v>
      </c>
      <c r="BC30" s="22">
        <f t="shared" si="37"/>
        <v>0</v>
      </c>
      <c r="BD30" s="11" t="s">
        <v>139</v>
      </c>
      <c r="BU30" s="34" t="s">
        <v>121</v>
      </c>
      <c r="BV30" s="35">
        <v>2</v>
      </c>
      <c r="BX30" s="179" t="s">
        <v>207</v>
      </c>
    </row>
    <row r="31" spans="2:76" x14ac:dyDescent="0.25">
      <c r="B31" s="5" t="str">
        <f>PROSES!B30</f>
        <v>Anatomi Fisiologi Manusia I</v>
      </c>
      <c r="C31" s="5">
        <f>PROSES!C30</f>
        <v>2</v>
      </c>
      <c r="D31" s="5">
        <f>PROSES!D30</f>
        <v>0</v>
      </c>
      <c r="E31" s="17">
        <f>PROSES!E30</f>
        <v>0</v>
      </c>
      <c r="F31" s="22">
        <f t="shared" si="38"/>
        <v>0</v>
      </c>
      <c r="G31" s="22">
        <f t="shared" si="23"/>
        <v>0</v>
      </c>
      <c r="H31" s="18">
        <f t="shared" si="39"/>
        <v>0</v>
      </c>
      <c r="I31" s="22">
        <f t="shared" si="40"/>
        <v>0</v>
      </c>
      <c r="J31" s="18">
        <f>IF(AND(H31=0),C31,0)</f>
        <v>2</v>
      </c>
      <c r="K31" s="18">
        <f t="shared" si="41"/>
        <v>0</v>
      </c>
      <c r="L31" s="17" t="str">
        <f>PROSES!L30</f>
        <v>belum</v>
      </c>
      <c r="M31" s="19"/>
      <c r="N31" s="18"/>
      <c r="O31" s="22">
        <f>IF(AND(N31=$BJ$3),$C$31,0)</f>
        <v>0</v>
      </c>
      <c r="P31" s="22">
        <f t="shared" si="24"/>
        <v>0</v>
      </c>
      <c r="Q31" s="33"/>
      <c r="R31" s="22">
        <f>IF(AND(Q31=$BJ$3),$C$31,0)</f>
        <v>0</v>
      </c>
      <c r="S31" s="22">
        <f t="shared" si="25"/>
        <v>0</v>
      </c>
      <c r="T31" s="18"/>
      <c r="U31" s="22">
        <f>IF(AND(T31=$BJ$3),$C$31,0)</f>
        <v>0</v>
      </c>
      <c r="V31" s="22">
        <f t="shared" si="26"/>
        <v>0</v>
      </c>
      <c r="W31" s="33"/>
      <c r="X31" s="22">
        <f>IF(AND(W31=$BJ$3),$C$31,0)</f>
        <v>0</v>
      </c>
      <c r="Y31" s="22">
        <f t="shared" si="27"/>
        <v>0</v>
      </c>
      <c r="Z31" s="18"/>
      <c r="AA31" s="22">
        <f>IF(AND(Z31=$BJ$3),$C$31,0)</f>
        <v>0</v>
      </c>
      <c r="AB31" s="22">
        <f t="shared" si="28"/>
        <v>0</v>
      </c>
      <c r="AC31" s="33"/>
      <c r="AD31" s="22">
        <f>IF(AND(AC31=$BJ$3),$C$31,0)</f>
        <v>0</v>
      </c>
      <c r="AE31" s="22">
        <f t="shared" si="29"/>
        <v>0</v>
      </c>
      <c r="AF31" s="18"/>
      <c r="AG31" s="22">
        <f>IF(AND(AF31=$BJ$3),$C$31,0)</f>
        <v>0</v>
      </c>
      <c r="AH31" s="22">
        <f t="shared" si="30"/>
        <v>0</v>
      </c>
      <c r="AI31" s="33"/>
      <c r="AJ31" s="22">
        <f>IF(AND(AI31=$BJ$3),$C$31,0)</f>
        <v>0</v>
      </c>
      <c r="AK31" s="22">
        <f t="shared" si="31"/>
        <v>0</v>
      </c>
      <c r="AL31" s="18"/>
      <c r="AM31" s="22">
        <f>IF(AND(AL31=$BJ$3),$C$31,0)</f>
        <v>0</v>
      </c>
      <c r="AN31" s="22">
        <f t="shared" si="32"/>
        <v>0</v>
      </c>
      <c r="AO31" s="33"/>
      <c r="AP31" s="22">
        <f>IF(AND(AO31=$BJ$3),$C$31,0)</f>
        <v>0</v>
      </c>
      <c r="AQ31" s="22">
        <f t="shared" si="33"/>
        <v>0</v>
      </c>
      <c r="AR31" s="18"/>
      <c r="AS31" s="22">
        <f>IF(AND(AR31=$BJ$3),$C$31,0)</f>
        <v>0</v>
      </c>
      <c r="AT31" s="22">
        <f t="shared" si="34"/>
        <v>0</v>
      </c>
      <c r="AU31" s="33"/>
      <c r="AV31" s="22">
        <f>IF(AND(AU31=$BJ$3),$C$31,0)</f>
        <v>0</v>
      </c>
      <c r="AW31" s="22">
        <f t="shared" si="35"/>
        <v>0</v>
      </c>
      <c r="AX31" s="18"/>
      <c r="AY31" s="22">
        <f>IF(AND(AX31=$BJ$3),$C$31,0)</f>
        <v>0</v>
      </c>
      <c r="AZ31" s="22">
        <f t="shared" si="36"/>
        <v>0</v>
      </c>
      <c r="BA31" s="33"/>
      <c r="BB31" s="22">
        <f>IF(AND(BA31=$BJ$3),$C$31,0)</f>
        <v>0</v>
      </c>
      <c r="BC31" s="22">
        <f t="shared" si="37"/>
        <v>0</v>
      </c>
      <c r="BD31" s="11" t="s">
        <v>139</v>
      </c>
      <c r="BU31" s="6" t="s">
        <v>131</v>
      </c>
      <c r="BV31" s="35">
        <v>0</v>
      </c>
      <c r="BX31" s="179" t="s">
        <v>208</v>
      </c>
    </row>
    <row r="32" spans="2:76" x14ac:dyDescent="0.25">
      <c r="B32" s="5" t="str">
        <f>PROSES!B31</f>
        <v>Kimia Fisika</v>
      </c>
      <c r="C32" s="5">
        <f>PROSES!C31</f>
        <v>2</v>
      </c>
      <c r="D32" s="5">
        <f>PROSES!D31</f>
        <v>0</v>
      </c>
      <c r="E32" s="17">
        <f>PROSES!E31</f>
        <v>0</v>
      </c>
      <c r="F32" s="22">
        <f t="shared" si="38"/>
        <v>0</v>
      </c>
      <c r="G32" s="22">
        <f t="shared" si="23"/>
        <v>0</v>
      </c>
      <c r="H32" s="18">
        <f t="shared" si="39"/>
        <v>0</v>
      </c>
      <c r="I32" s="22">
        <f t="shared" si="40"/>
        <v>0</v>
      </c>
      <c r="J32" s="18">
        <f>IF(AND(H32=0),C32,0)</f>
        <v>2</v>
      </c>
      <c r="K32" s="18">
        <f t="shared" si="41"/>
        <v>0</v>
      </c>
      <c r="L32" s="17" t="str">
        <f>PROSES!L31</f>
        <v>belum</v>
      </c>
      <c r="M32" s="19"/>
      <c r="N32" s="18"/>
      <c r="O32" s="22">
        <f>IF(AND(N32=$BJ$3),$C$32,0)</f>
        <v>0</v>
      </c>
      <c r="P32" s="22">
        <f t="shared" si="24"/>
        <v>0</v>
      </c>
      <c r="Q32" s="33"/>
      <c r="R32" s="22">
        <f>IF(AND(Q32=$BJ$3),$C$32,0)</f>
        <v>0</v>
      </c>
      <c r="S32" s="22">
        <f t="shared" si="25"/>
        <v>0</v>
      </c>
      <c r="T32" s="18"/>
      <c r="U32" s="22">
        <f>IF(AND(T32=$BJ$3),$C$32,0)</f>
        <v>0</v>
      </c>
      <c r="V32" s="22">
        <f t="shared" si="26"/>
        <v>0</v>
      </c>
      <c r="W32" s="33"/>
      <c r="X32" s="22">
        <f>IF(AND(W32=$BJ$3),$C$32,0)</f>
        <v>0</v>
      </c>
      <c r="Y32" s="22">
        <f t="shared" si="27"/>
        <v>0</v>
      </c>
      <c r="Z32" s="18"/>
      <c r="AA32" s="22">
        <f>IF(AND(Z32=$BJ$3),$C$32,0)</f>
        <v>0</v>
      </c>
      <c r="AB32" s="22">
        <f t="shared" si="28"/>
        <v>0</v>
      </c>
      <c r="AC32" s="33"/>
      <c r="AD32" s="22">
        <f>IF(AND(AC32=$BJ$3),$C$32,0)</f>
        <v>0</v>
      </c>
      <c r="AE32" s="22">
        <f t="shared" si="29"/>
        <v>0</v>
      </c>
      <c r="AF32" s="18"/>
      <c r="AG32" s="22">
        <f>IF(AND(AF32=$BJ$3),$C$32,0)</f>
        <v>0</v>
      </c>
      <c r="AH32" s="22">
        <f t="shared" si="30"/>
        <v>0</v>
      </c>
      <c r="AI32" s="33"/>
      <c r="AJ32" s="22">
        <f>IF(AND(AI32=$BJ$3),$C$32,0)</f>
        <v>0</v>
      </c>
      <c r="AK32" s="22">
        <f t="shared" si="31"/>
        <v>0</v>
      </c>
      <c r="AL32" s="18"/>
      <c r="AM32" s="22">
        <f>IF(AND(AL32=$BJ$3),$C$32,0)</f>
        <v>0</v>
      </c>
      <c r="AN32" s="22">
        <f t="shared" si="32"/>
        <v>0</v>
      </c>
      <c r="AO32" s="33"/>
      <c r="AP32" s="22">
        <f>IF(AND(AO32=$BJ$3),$C$32,0)</f>
        <v>0</v>
      </c>
      <c r="AQ32" s="22">
        <f t="shared" si="33"/>
        <v>0</v>
      </c>
      <c r="AR32" s="18"/>
      <c r="AS32" s="22">
        <f>IF(AND(AR32=$BJ$3),$C$32,0)</f>
        <v>0</v>
      </c>
      <c r="AT32" s="22">
        <f t="shared" si="34"/>
        <v>0</v>
      </c>
      <c r="AU32" s="33"/>
      <c r="AV32" s="22">
        <f>IF(AND(AU32=$BJ$3),$C$32,0)</f>
        <v>0</v>
      </c>
      <c r="AW32" s="22">
        <f t="shared" si="35"/>
        <v>0</v>
      </c>
      <c r="AX32" s="18"/>
      <c r="AY32" s="22">
        <f>IF(AND(AX32=$BJ$3),$C$32,0)</f>
        <v>0</v>
      </c>
      <c r="AZ32" s="22">
        <f t="shared" si="36"/>
        <v>0</v>
      </c>
      <c r="BA32" s="33"/>
      <c r="BB32" s="22">
        <f>IF(AND(BA32=$BJ$3),$C$32,0)</f>
        <v>0</v>
      </c>
      <c r="BC32" s="22">
        <f t="shared" si="37"/>
        <v>0</v>
      </c>
      <c r="BD32" s="11" t="s">
        <v>139</v>
      </c>
      <c r="BU32" s="175" t="s">
        <v>179</v>
      </c>
      <c r="BV32" s="28">
        <v>2</v>
      </c>
      <c r="BX32" s="179" t="s">
        <v>209</v>
      </c>
    </row>
    <row r="33" spans="2:76" x14ac:dyDescent="0.25">
      <c r="B33" s="5" t="str">
        <f>PROSES!B32</f>
        <v>Bahasa Arab II</v>
      </c>
      <c r="C33" s="5">
        <f>PROSES!C32</f>
        <v>2</v>
      </c>
      <c r="D33" s="5">
        <f>PROSES!D32</f>
        <v>0</v>
      </c>
      <c r="E33" s="17">
        <f>PROSES!E32</f>
        <v>0</v>
      </c>
      <c r="F33" s="22">
        <f t="shared" si="38"/>
        <v>0</v>
      </c>
      <c r="G33" s="22">
        <f t="shared" si="23"/>
        <v>0</v>
      </c>
      <c r="H33" s="18">
        <f t="shared" si="39"/>
        <v>0</v>
      </c>
      <c r="I33" s="22">
        <f t="shared" si="40"/>
        <v>0</v>
      </c>
      <c r="J33" s="18">
        <f>IF(AND(H33&gt;1),0,C33)</f>
        <v>2</v>
      </c>
      <c r="K33" s="18">
        <f t="shared" si="41"/>
        <v>0</v>
      </c>
      <c r="L33" s="17" t="str">
        <f>PROSES!L32</f>
        <v>belum</v>
      </c>
      <c r="M33" s="19"/>
      <c r="N33" s="18"/>
      <c r="O33" s="22">
        <f>IF(AND(N33=$BJ$3),$C$33,0)</f>
        <v>0</v>
      </c>
      <c r="P33" s="22">
        <f t="shared" si="24"/>
        <v>0</v>
      </c>
      <c r="Q33" s="33"/>
      <c r="R33" s="22">
        <f>IF(AND(Q33=$BJ$3),$C$33,0)</f>
        <v>0</v>
      </c>
      <c r="S33" s="22">
        <f t="shared" si="25"/>
        <v>0</v>
      </c>
      <c r="T33" s="18"/>
      <c r="U33" s="22">
        <f>IF(AND(T33=$BJ$3),$C$33,0)</f>
        <v>0</v>
      </c>
      <c r="V33" s="22">
        <f t="shared" si="26"/>
        <v>0</v>
      </c>
      <c r="W33" s="33"/>
      <c r="X33" s="22">
        <f>IF(AND(W33=$BJ$3),$C$33,0)</f>
        <v>0</v>
      </c>
      <c r="Y33" s="22">
        <f t="shared" si="27"/>
        <v>0</v>
      </c>
      <c r="Z33" s="18"/>
      <c r="AA33" s="22">
        <f>IF(AND(Z33=$BJ$3),$C$33,0)</f>
        <v>0</v>
      </c>
      <c r="AB33" s="22">
        <f t="shared" si="28"/>
        <v>0</v>
      </c>
      <c r="AC33" s="33"/>
      <c r="AD33" s="22">
        <f>IF(AND(AC33=$BJ$3),$C$33,0)</f>
        <v>0</v>
      </c>
      <c r="AE33" s="22">
        <f t="shared" si="29"/>
        <v>0</v>
      </c>
      <c r="AF33" s="18"/>
      <c r="AG33" s="22">
        <f>IF(AND(AF33=$BJ$3),$C$33,0)</f>
        <v>0</v>
      </c>
      <c r="AH33" s="22">
        <f t="shared" si="30"/>
        <v>0</v>
      </c>
      <c r="AI33" s="33"/>
      <c r="AJ33" s="22">
        <f>IF(AND(AI33=$BJ$3),$C$33,0)</f>
        <v>0</v>
      </c>
      <c r="AK33" s="22">
        <f t="shared" si="31"/>
        <v>0</v>
      </c>
      <c r="AL33" s="18"/>
      <c r="AM33" s="22">
        <f>IF(AND(AL33=$BJ$3),$C$33,0)</f>
        <v>0</v>
      </c>
      <c r="AN33" s="22">
        <f t="shared" si="32"/>
        <v>0</v>
      </c>
      <c r="AO33" s="33"/>
      <c r="AP33" s="22">
        <f>IF(AND(AO33=$BJ$3),$C$33,0)</f>
        <v>0</v>
      </c>
      <c r="AQ33" s="22">
        <f t="shared" si="33"/>
        <v>0</v>
      </c>
      <c r="AR33" s="18"/>
      <c r="AS33" s="22">
        <f>IF(AND(AR33=$BJ$3),$C$33,0)</f>
        <v>0</v>
      </c>
      <c r="AT33" s="22">
        <f t="shared" si="34"/>
        <v>0</v>
      </c>
      <c r="AU33" s="33"/>
      <c r="AV33" s="22">
        <f>IF(AND(AU33=$BJ$3),$C$33,0)</f>
        <v>0</v>
      </c>
      <c r="AW33" s="22">
        <f t="shared" si="35"/>
        <v>0</v>
      </c>
      <c r="AX33" s="18"/>
      <c r="AY33" s="22">
        <f>IF(AND(AX33=$BJ$3),$C$33,0)</f>
        <v>0</v>
      </c>
      <c r="AZ33" s="22">
        <f t="shared" si="36"/>
        <v>0</v>
      </c>
      <c r="BA33" s="33"/>
      <c r="BB33" s="22">
        <f>IF(AND(BA33=$BJ$3),$C$33,0)</f>
        <v>0</v>
      </c>
      <c r="BC33" s="22">
        <f t="shared" si="37"/>
        <v>0</v>
      </c>
      <c r="BD33" s="11" t="s">
        <v>139</v>
      </c>
      <c r="BU33" s="32" t="s">
        <v>115</v>
      </c>
      <c r="BV33" s="28">
        <v>2</v>
      </c>
      <c r="BX33" s="179" t="s">
        <v>210</v>
      </c>
    </row>
    <row r="34" spans="2:76" x14ac:dyDescent="0.25">
      <c r="B34" s="5" t="str">
        <f>PROSES!B33</f>
        <v>Praktikum Botani Farmasi</v>
      </c>
      <c r="C34" s="5">
        <f>PROSES!C33</f>
        <v>1</v>
      </c>
      <c r="D34" s="5">
        <f>PROSES!D33</f>
        <v>0</v>
      </c>
      <c r="E34" s="17">
        <f>PROSES!E33</f>
        <v>0</v>
      </c>
      <c r="F34" s="22">
        <f t="shared" si="38"/>
        <v>0</v>
      </c>
      <c r="G34" s="22">
        <f t="shared" si="23"/>
        <v>0</v>
      </c>
      <c r="H34" s="18">
        <f t="shared" si="39"/>
        <v>0</v>
      </c>
      <c r="I34" s="22">
        <f t="shared" si="40"/>
        <v>0</v>
      </c>
      <c r="J34" s="18">
        <f>IF(AND(H34=0),C34,0)</f>
        <v>1</v>
      </c>
      <c r="K34" s="18">
        <f t="shared" si="41"/>
        <v>0</v>
      </c>
      <c r="L34" s="17" t="str">
        <f>PROSES!L33</f>
        <v>belum</v>
      </c>
      <c r="M34" s="19"/>
      <c r="N34" s="18"/>
      <c r="O34" s="22">
        <f>IF(AND(N34=$BJ$3),$C$34,0)</f>
        <v>0</v>
      </c>
      <c r="P34" s="22">
        <f t="shared" si="24"/>
        <v>0</v>
      </c>
      <c r="Q34" s="33"/>
      <c r="R34" s="22">
        <f>IF(AND(Q34=$BJ$3),$C$34,0)</f>
        <v>0</v>
      </c>
      <c r="S34" s="22">
        <f t="shared" si="25"/>
        <v>0</v>
      </c>
      <c r="T34" s="18"/>
      <c r="U34" s="22">
        <f>IF(AND(T34=$BJ$3),$C$34,0)</f>
        <v>0</v>
      </c>
      <c r="V34" s="22">
        <f t="shared" si="26"/>
        <v>0</v>
      </c>
      <c r="W34" s="33"/>
      <c r="X34" s="22">
        <f>IF(AND(W34=$BJ$3),$C$34,0)</f>
        <v>0</v>
      </c>
      <c r="Y34" s="22">
        <f t="shared" si="27"/>
        <v>0</v>
      </c>
      <c r="Z34" s="18"/>
      <c r="AA34" s="22">
        <f>IF(AND(Z34=$BJ$3),$C$34,0)</f>
        <v>0</v>
      </c>
      <c r="AB34" s="22">
        <f t="shared" si="28"/>
        <v>0</v>
      </c>
      <c r="AC34" s="33"/>
      <c r="AD34" s="22">
        <f>IF(AND(AC34=$BJ$3),$C$34,0)</f>
        <v>0</v>
      </c>
      <c r="AE34" s="22">
        <f t="shared" si="29"/>
        <v>0</v>
      </c>
      <c r="AF34" s="18"/>
      <c r="AG34" s="22">
        <f>IF(AND(AF34=$BJ$3),$C$34,0)</f>
        <v>0</v>
      </c>
      <c r="AH34" s="22">
        <f t="shared" si="30"/>
        <v>0</v>
      </c>
      <c r="AI34" s="33"/>
      <c r="AJ34" s="22">
        <f>IF(AND(AI34=$BJ$3),$C$34,0)</f>
        <v>0</v>
      </c>
      <c r="AK34" s="22">
        <f t="shared" si="31"/>
        <v>0</v>
      </c>
      <c r="AL34" s="18"/>
      <c r="AM34" s="22">
        <f>IF(AND(AL34=$BJ$3),$C$34,0)</f>
        <v>0</v>
      </c>
      <c r="AN34" s="22">
        <f t="shared" si="32"/>
        <v>0</v>
      </c>
      <c r="AO34" s="33"/>
      <c r="AP34" s="22">
        <f>IF(AND(AO34=$BJ$3),$C$34,0)</f>
        <v>0</v>
      </c>
      <c r="AQ34" s="22">
        <f t="shared" si="33"/>
        <v>0</v>
      </c>
      <c r="AR34" s="18"/>
      <c r="AS34" s="22">
        <f>IF(AND(AR34=$BJ$3),$C$34,0)</f>
        <v>0</v>
      </c>
      <c r="AT34" s="22">
        <f t="shared" si="34"/>
        <v>0</v>
      </c>
      <c r="AU34" s="33"/>
      <c r="AV34" s="22">
        <f>IF(AND(AU34=$BJ$3),$C$34,0)</f>
        <v>0</v>
      </c>
      <c r="AW34" s="22">
        <f t="shared" si="35"/>
        <v>0</v>
      </c>
      <c r="AX34" s="18"/>
      <c r="AY34" s="22">
        <f>IF(AND(AX34=$BJ$3),$C$34,0)</f>
        <v>0</v>
      </c>
      <c r="AZ34" s="22">
        <f t="shared" si="36"/>
        <v>0</v>
      </c>
      <c r="BA34" s="33"/>
      <c r="BB34" s="22">
        <f>IF(AND(BA34=$BJ$3),$C$34,0)</f>
        <v>0</v>
      </c>
      <c r="BC34" s="22">
        <f t="shared" si="37"/>
        <v>0</v>
      </c>
      <c r="BD34" s="11" t="s">
        <v>139</v>
      </c>
      <c r="BU34" s="6" t="s">
        <v>116</v>
      </c>
      <c r="BV34" s="28">
        <v>2</v>
      </c>
      <c r="BX34" s="179" t="s">
        <v>211</v>
      </c>
    </row>
    <row r="35" spans="2:76" x14ac:dyDescent="0.25">
      <c r="B35" s="5" t="str">
        <f>PROSES!B34</f>
        <v>Praktikum Kimia Analisis</v>
      </c>
      <c r="C35" s="5">
        <f>PROSES!C34</f>
        <v>1</v>
      </c>
      <c r="D35" s="5">
        <f>PROSES!D34</f>
        <v>0</v>
      </c>
      <c r="E35" s="17">
        <f>PROSES!E34</f>
        <v>0</v>
      </c>
      <c r="F35" s="22">
        <f t="shared" si="38"/>
        <v>0</v>
      </c>
      <c r="G35" s="22">
        <f t="shared" si="23"/>
        <v>0</v>
      </c>
      <c r="H35" s="18">
        <f t="shared" si="39"/>
        <v>0</v>
      </c>
      <c r="I35" s="22">
        <f t="shared" si="40"/>
        <v>0</v>
      </c>
      <c r="J35" s="18">
        <f>IF(AND(H35=0),C35,0)</f>
        <v>1</v>
      </c>
      <c r="K35" s="18">
        <f>IF(AND(J35=0),C35,0)</f>
        <v>0</v>
      </c>
      <c r="L35" s="17" t="str">
        <f>PROSES!L34</f>
        <v>belum</v>
      </c>
      <c r="M35" s="19"/>
      <c r="N35" s="18"/>
      <c r="O35" s="22">
        <f>IF(AND(N35=$BJ$3),$C$35,0)</f>
        <v>0</v>
      </c>
      <c r="P35" s="22">
        <f t="shared" si="24"/>
        <v>0</v>
      </c>
      <c r="Q35" s="33"/>
      <c r="R35" s="22">
        <f>IF(AND(Q35=$BJ$3),$C$35,0)</f>
        <v>0</v>
      </c>
      <c r="S35" s="22">
        <f t="shared" si="25"/>
        <v>0</v>
      </c>
      <c r="T35" s="18"/>
      <c r="U35" s="22">
        <f>IF(AND(T35=$BJ$3),$C$35,0)</f>
        <v>0</v>
      </c>
      <c r="V35" s="22">
        <f t="shared" si="26"/>
        <v>0</v>
      </c>
      <c r="W35" s="33"/>
      <c r="X35" s="22">
        <f>IF(AND(W35=$BJ$3),$C$35,0)</f>
        <v>0</v>
      </c>
      <c r="Y35" s="22">
        <f t="shared" si="27"/>
        <v>0</v>
      </c>
      <c r="Z35" s="18"/>
      <c r="AA35" s="22">
        <f>IF(AND(Z35=$BJ$3),$C$35,0)</f>
        <v>0</v>
      </c>
      <c r="AB35" s="22">
        <f t="shared" si="28"/>
        <v>0</v>
      </c>
      <c r="AC35" s="33"/>
      <c r="AD35" s="22">
        <f>IF(AND(AC35=$BJ$3),$C$35,0)</f>
        <v>0</v>
      </c>
      <c r="AE35" s="22">
        <f t="shared" si="29"/>
        <v>0</v>
      </c>
      <c r="AF35" s="18"/>
      <c r="AG35" s="22">
        <f>IF(AND(AF35=$BJ$3),$C$35,0)</f>
        <v>0</v>
      </c>
      <c r="AH35" s="22">
        <f t="shared" si="30"/>
        <v>0</v>
      </c>
      <c r="AI35" s="33"/>
      <c r="AJ35" s="22">
        <f>IF(AND(AI35=$BJ$3),$C$35,0)</f>
        <v>0</v>
      </c>
      <c r="AK35" s="22">
        <f t="shared" si="31"/>
        <v>0</v>
      </c>
      <c r="AL35" s="18"/>
      <c r="AM35" s="22">
        <f>IF(AND(AL35=$BJ$3),$C$35,0)</f>
        <v>0</v>
      </c>
      <c r="AN35" s="22">
        <f t="shared" si="32"/>
        <v>0</v>
      </c>
      <c r="AO35" s="33"/>
      <c r="AP35" s="22">
        <f>IF(AND(AO35=$BJ$3),$C$35,0)</f>
        <v>0</v>
      </c>
      <c r="AQ35" s="22">
        <f t="shared" si="33"/>
        <v>0</v>
      </c>
      <c r="AR35" s="18"/>
      <c r="AS35" s="22">
        <f>IF(AND(AR35=$BJ$3),$C$35,0)</f>
        <v>0</v>
      </c>
      <c r="AT35" s="22">
        <f t="shared" si="34"/>
        <v>0</v>
      </c>
      <c r="AU35" s="33"/>
      <c r="AV35" s="22">
        <f>IF(AND(AU35=$BJ$3),$C$35,0)</f>
        <v>0</v>
      </c>
      <c r="AW35" s="22">
        <f t="shared" si="35"/>
        <v>0</v>
      </c>
      <c r="AX35" s="18"/>
      <c r="AY35" s="22">
        <f>IF(AND(AX35=$BJ$3),$C$35,0)</f>
        <v>0</v>
      </c>
      <c r="AZ35" s="22">
        <f t="shared" si="36"/>
        <v>0</v>
      </c>
      <c r="BA35" s="33"/>
      <c r="BB35" s="22">
        <f>IF(AND(BA35=$BJ$3),$C$35,0)</f>
        <v>0</v>
      </c>
      <c r="BC35" s="22">
        <f t="shared" si="37"/>
        <v>0</v>
      </c>
      <c r="BD35" s="11" t="s">
        <v>139</v>
      </c>
      <c r="BU35" s="6" t="s">
        <v>117</v>
      </c>
      <c r="BV35" s="28">
        <v>2</v>
      </c>
    </row>
    <row r="36" spans="2:76" x14ac:dyDescent="0.25">
      <c r="B36" s="10" t="s">
        <v>21</v>
      </c>
      <c r="C36" s="20">
        <f>SUM(C25:C35)</f>
        <v>19</v>
      </c>
      <c r="D36" s="28"/>
      <c r="F36" s="28">
        <f>SUM(F25:F35)</f>
        <v>0</v>
      </c>
      <c r="H36" s="28">
        <f>SUM(H25:H35)</f>
        <v>0</v>
      </c>
      <c r="I36" s="28">
        <f>SUM(I25:I35)</f>
        <v>0</v>
      </c>
      <c r="J36" s="19">
        <f>SUM(J25:J35)</f>
        <v>19</v>
      </c>
      <c r="K36" s="28">
        <f>SUM(K25:K35)</f>
        <v>0</v>
      </c>
      <c r="N36" s="22"/>
      <c r="O36" s="7">
        <f>SUM(O25:O35)</f>
        <v>0</v>
      </c>
      <c r="P36" s="7"/>
      <c r="Q36" s="22"/>
      <c r="R36" s="7">
        <f>SUM(R25:R35)</f>
        <v>0</v>
      </c>
      <c r="S36" s="7"/>
      <c r="T36" s="22"/>
      <c r="U36" s="7">
        <f>SUM(U25:U35)</f>
        <v>0</v>
      </c>
      <c r="V36" s="7"/>
      <c r="W36" s="22"/>
      <c r="X36" s="7">
        <f>SUM(X25:X35)</f>
        <v>0</v>
      </c>
      <c r="Y36" s="7"/>
      <c r="Z36" s="22"/>
      <c r="AA36" s="7">
        <f>SUM(AA25:AA35)</f>
        <v>0</v>
      </c>
      <c r="AB36" s="7"/>
      <c r="AC36" s="22"/>
      <c r="AD36" s="7">
        <f>SUM(AD25:AD35)</f>
        <v>0</v>
      </c>
      <c r="AE36" s="7"/>
      <c r="AF36" s="22"/>
      <c r="AG36" s="7">
        <f>SUM(AG25:AG35)</f>
        <v>0</v>
      </c>
      <c r="AH36" s="7"/>
      <c r="AI36" s="22"/>
      <c r="AJ36" s="7">
        <f>SUM(AJ25:AJ35)</f>
        <v>0</v>
      </c>
      <c r="AK36" s="7"/>
      <c r="AL36" s="22"/>
      <c r="AM36" s="7">
        <f>SUM(AM25:AM35)</f>
        <v>0</v>
      </c>
      <c r="AN36" s="7"/>
      <c r="AO36" s="22"/>
      <c r="AP36" s="7">
        <f>SUM(AP25:AP35)</f>
        <v>0</v>
      </c>
      <c r="AQ36" s="7"/>
      <c r="AR36" s="22"/>
      <c r="AS36" s="7">
        <f>SUM(AS25:AS35)</f>
        <v>0</v>
      </c>
      <c r="AT36" s="7"/>
      <c r="AU36" s="22"/>
      <c r="AV36" s="7">
        <f>SUM(AV25:AV35)</f>
        <v>0</v>
      </c>
      <c r="AW36" s="7"/>
      <c r="AX36" s="22"/>
      <c r="AY36" s="7">
        <f>SUM(AY25:AY35)</f>
        <v>0</v>
      </c>
      <c r="AZ36" s="7"/>
      <c r="BA36" s="22"/>
      <c r="BB36" s="28">
        <f>SUM(BB25:BB35)</f>
        <v>0</v>
      </c>
      <c r="BC36" s="28"/>
      <c r="BD36" s="11" t="s">
        <v>139</v>
      </c>
      <c r="BU36" s="37" t="s">
        <v>149</v>
      </c>
      <c r="BV36" s="35">
        <v>2</v>
      </c>
    </row>
    <row r="37" spans="2:76" x14ac:dyDescent="0.25">
      <c r="B37" s="10" t="s">
        <v>109</v>
      </c>
      <c r="C37" s="20">
        <f>I36/C36</f>
        <v>0</v>
      </c>
      <c r="D37" s="28"/>
      <c r="BD37" s="11" t="s">
        <v>139</v>
      </c>
      <c r="BU37" s="6" t="s">
        <v>178</v>
      </c>
      <c r="BV37" s="28">
        <v>2</v>
      </c>
    </row>
    <row r="38" spans="2:76" x14ac:dyDescent="0.25">
      <c r="B38" s="31"/>
      <c r="C38" s="22"/>
      <c r="D38" s="22"/>
      <c r="E38" s="22"/>
      <c r="F38" s="22"/>
      <c r="G38" s="22"/>
      <c r="H38" s="22"/>
      <c r="I38" s="22"/>
      <c r="J38" s="22"/>
      <c r="K38" s="22"/>
      <c r="L38" s="22"/>
      <c r="BD38" s="11" t="s">
        <v>139</v>
      </c>
      <c r="BU38" s="6" t="s">
        <v>112</v>
      </c>
      <c r="BV38" s="28">
        <v>2</v>
      </c>
    </row>
    <row r="39" spans="2:76" x14ac:dyDescent="0.25">
      <c r="B39" s="188" t="s">
        <v>34</v>
      </c>
      <c r="C39" s="189"/>
      <c r="D39" s="189"/>
      <c r="E39" s="198" t="s">
        <v>98</v>
      </c>
      <c r="F39" s="86"/>
      <c r="G39" s="22">
        <v>1</v>
      </c>
      <c r="H39" s="22" t="s">
        <v>100</v>
      </c>
      <c r="I39" s="22"/>
      <c r="J39" s="22"/>
      <c r="K39" s="82"/>
      <c r="L39" s="192" t="s">
        <v>136</v>
      </c>
      <c r="N39" s="192" t="s">
        <v>140</v>
      </c>
      <c r="O39" s="200"/>
      <c r="P39" s="200"/>
      <c r="Q39" s="200"/>
      <c r="R39" s="200"/>
      <c r="S39" s="200"/>
      <c r="T39" s="192"/>
      <c r="U39" s="200"/>
      <c r="V39" s="200"/>
      <c r="W39" s="200"/>
      <c r="X39" s="200"/>
      <c r="Y39" s="200"/>
      <c r="Z39" s="192"/>
      <c r="AA39" s="200"/>
      <c r="AB39" s="200"/>
      <c r="AC39" s="200"/>
      <c r="AD39" s="200"/>
      <c r="AE39" s="200"/>
      <c r="AF39" s="192"/>
      <c r="AG39" s="200"/>
      <c r="AH39" s="200"/>
      <c r="AI39" s="200"/>
      <c r="AJ39" s="200"/>
      <c r="AK39" s="200"/>
      <c r="AL39" s="192"/>
      <c r="AM39" s="200"/>
      <c r="AN39" s="200"/>
      <c r="AO39" s="200"/>
      <c r="AP39" s="200"/>
      <c r="AQ39" s="200"/>
      <c r="AR39" s="192"/>
      <c r="AS39" s="200"/>
      <c r="AT39" s="200"/>
      <c r="AU39" s="200"/>
      <c r="AV39" s="200"/>
      <c r="AW39" s="200"/>
      <c r="AX39" s="192"/>
      <c r="AY39" s="200"/>
      <c r="AZ39" s="200"/>
      <c r="BA39" s="193"/>
      <c r="BB39" s="19"/>
      <c r="BC39" s="19"/>
      <c r="BD39" s="11" t="s">
        <v>138</v>
      </c>
      <c r="BU39" s="6" t="s">
        <v>180</v>
      </c>
      <c r="BV39" s="28">
        <v>2</v>
      </c>
    </row>
    <row r="40" spans="2:76" x14ac:dyDescent="0.25">
      <c r="B40" s="146" t="s">
        <v>8</v>
      </c>
      <c r="C40" s="23" t="s">
        <v>9</v>
      </c>
      <c r="D40" s="23" t="s">
        <v>10</v>
      </c>
      <c r="E40" s="198"/>
      <c r="F40" s="86"/>
      <c r="G40" s="22" t="str">
        <f t="shared" si="2"/>
        <v>nilai</v>
      </c>
      <c r="H40" s="22" t="s">
        <v>122</v>
      </c>
      <c r="I40" s="22" t="s">
        <v>99</v>
      </c>
      <c r="J40" s="22" t="s">
        <v>129</v>
      </c>
      <c r="K40" s="82" t="s">
        <v>123</v>
      </c>
      <c r="L40" s="192"/>
      <c r="N40" s="45">
        <v>1</v>
      </c>
      <c r="O40" s="47"/>
      <c r="P40" s="45"/>
      <c r="Q40" s="45">
        <v>2</v>
      </c>
      <c r="R40" s="45"/>
      <c r="S40" s="46"/>
      <c r="T40" s="45">
        <v>3</v>
      </c>
      <c r="U40" s="47"/>
      <c r="V40" s="45"/>
      <c r="W40" s="45">
        <v>4</v>
      </c>
      <c r="X40" s="45"/>
      <c r="Y40" s="46"/>
      <c r="Z40" s="45">
        <v>5</v>
      </c>
      <c r="AA40" s="47"/>
      <c r="AB40" s="45"/>
      <c r="AC40" s="45">
        <v>6</v>
      </c>
      <c r="AD40" s="45"/>
      <c r="AE40" s="46"/>
      <c r="AF40" s="45">
        <v>7</v>
      </c>
      <c r="AG40" s="47"/>
      <c r="AH40" s="45"/>
      <c r="AI40" s="45">
        <v>8</v>
      </c>
      <c r="AJ40" s="45"/>
      <c r="AK40" s="46"/>
      <c r="AL40" s="45">
        <v>9</v>
      </c>
      <c r="AM40" s="47"/>
      <c r="AN40" s="45"/>
      <c r="AO40" s="45">
        <v>10</v>
      </c>
      <c r="AP40" s="45"/>
      <c r="AQ40" s="46"/>
      <c r="AR40" s="45">
        <v>11</v>
      </c>
      <c r="AS40" s="47"/>
      <c r="AT40" s="45"/>
      <c r="AU40" s="45">
        <v>12</v>
      </c>
      <c r="AV40" s="45"/>
      <c r="AW40" s="46"/>
      <c r="AX40" s="45">
        <v>13</v>
      </c>
      <c r="AY40" s="47"/>
      <c r="AZ40" s="45"/>
      <c r="BA40" s="45">
        <v>14</v>
      </c>
      <c r="BB40" s="19"/>
      <c r="BC40" s="19"/>
      <c r="BD40" s="11" t="s">
        <v>138</v>
      </c>
      <c r="BU40" s="176" t="s">
        <v>181</v>
      </c>
      <c r="BV40" s="28">
        <v>2</v>
      </c>
    </row>
    <row r="41" spans="2:76" x14ac:dyDescent="0.25">
      <c r="B41" s="147" t="s">
        <v>35</v>
      </c>
      <c r="C41" s="7">
        <v>2</v>
      </c>
      <c r="D41" s="95"/>
      <c r="E41" s="163">
        <f t="shared" ref="E41:E51" si="42">P41+S41+V41+Y41+AB41+AE41+AH41+AK41+AN41+AQ41+AT41+AW41+AZ41+BC41</f>
        <v>0</v>
      </c>
      <c r="F41" s="86">
        <f t="shared" ref="F41:F51" si="43">IF(AND(E41=0),0,C41)</f>
        <v>0</v>
      </c>
      <c r="G41" s="22">
        <f t="shared" si="2"/>
        <v>0</v>
      </c>
      <c r="H41" s="18">
        <f t="shared" ref="H41:H51" si="44">IF(AND(D41=$BF$3),$BG$3,IF(AND(D41=$BF$5),$BG$5,IF(AND(D41=$BF$6),$BG$6,IF(AND(D41=$BF$7),$BG$7,IF(AND(D41=$BF$8),$BG$8,IF(AND(D41=$BF$9),$BG$9,IF(AND(D41=$BF$10),$BG$10,IF(AND(D41=$BF$11),$BG$11))))))))</f>
        <v>0</v>
      </c>
      <c r="I41" s="22">
        <f t="shared" ref="I41:I51" si="45">H41*C41</f>
        <v>0</v>
      </c>
      <c r="J41" s="18">
        <f>IF(AND(H41=0),C41,0)</f>
        <v>2</v>
      </c>
      <c r="K41" s="83">
        <f t="shared" ref="K41:K51" si="46">IF(AND(J41=0),C41,0)</f>
        <v>0</v>
      </c>
      <c r="L41" s="18" t="str">
        <f t="shared" ref="L41:L51" si="47">IF(AND(J41=0),"lulus","belum")</f>
        <v>belum</v>
      </c>
      <c r="M41" s="19"/>
      <c r="N41" s="33"/>
      <c r="O41" s="86">
        <f>IF(AND(N41=$BJ$3),$C$41,0)</f>
        <v>0</v>
      </c>
      <c r="P41" s="22">
        <f t="shared" ref="P41:P51" si="48">IF(AND(N41&gt;0),1,0)</f>
        <v>0</v>
      </c>
      <c r="Q41" s="18"/>
      <c r="R41" s="22">
        <f>IF(AND(Q41=$BJ$3),$C$41,0)</f>
        <v>0</v>
      </c>
      <c r="S41" s="82">
        <f t="shared" ref="S41:S52" si="49">IF(AND(Q41&gt;0),1,0)</f>
        <v>0</v>
      </c>
      <c r="T41" s="33"/>
      <c r="U41" s="86">
        <f>IF(AND(T41=$BJ$3),$C$41,0)</f>
        <v>0</v>
      </c>
      <c r="V41" s="22">
        <f t="shared" ref="V41:V52" si="50">IF(AND(T41&gt;0),1,0)</f>
        <v>0</v>
      </c>
      <c r="W41" s="18"/>
      <c r="X41" s="22">
        <f>IF(AND(W41=$BJ$3),$C$41,0)</f>
        <v>0</v>
      </c>
      <c r="Y41" s="82">
        <f t="shared" ref="Y41:Y52" si="51">IF(AND(W41&gt;0),1,0)</f>
        <v>0</v>
      </c>
      <c r="Z41" s="33"/>
      <c r="AA41" s="86">
        <f>IF(AND(Z41=$BJ$3),$C$41,0)</f>
        <v>0</v>
      </c>
      <c r="AB41" s="22">
        <f t="shared" ref="AB41:AB52" si="52">IF(AND(Z41&gt;0),1,0)</f>
        <v>0</v>
      </c>
      <c r="AC41" s="18"/>
      <c r="AD41" s="22">
        <f>IF(AND(AC41=$BJ$3),$C$41,0)</f>
        <v>0</v>
      </c>
      <c r="AE41" s="82">
        <f t="shared" ref="AE41:AE52" si="53">IF(AND(AC41&gt;0),1,0)</f>
        <v>0</v>
      </c>
      <c r="AF41" s="33"/>
      <c r="AG41" s="86">
        <f>IF(AND(AF41=$BJ$3),$C$41,0)</f>
        <v>0</v>
      </c>
      <c r="AH41" s="22">
        <f t="shared" ref="AH41:AH52" si="54">IF(AND(AF41&gt;0),1,0)</f>
        <v>0</v>
      </c>
      <c r="AI41" s="18"/>
      <c r="AJ41" s="22">
        <f>IF(AND(AI41=$BJ$3),$C$41,0)</f>
        <v>0</v>
      </c>
      <c r="AK41" s="82">
        <f t="shared" ref="AK41:AK52" si="55">IF(AND(AI41&gt;0),1,0)</f>
        <v>0</v>
      </c>
      <c r="AL41" s="33"/>
      <c r="AM41" s="86">
        <f>IF(AND(AL41=$BJ$3),$C$41,0)</f>
        <v>0</v>
      </c>
      <c r="AN41" s="22">
        <f t="shared" ref="AN41:AN52" si="56">IF(AND(AL41&gt;0),1,0)</f>
        <v>0</v>
      </c>
      <c r="AO41" s="18"/>
      <c r="AP41" s="22">
        <f>IF(AND(AO41=$BJ$3),$C$41,0)</f>
        <v>0</v>
      </c>
      <c r="AQ41" s="82">
        <f t="shared" ref="AQ41:AQ52" si="57">IF(AND(AO41&gt;0),1,0)</f>
        <v>0</v>
      </c>
      <c r="AR41" s="33"/>
      <c r="AS41" s="86">
        <f>IF(AND(AR41=$BJ$3),$C$41,0)</f>
        <v>0</v>
      </c>
      <c r="AT41" s="22">
        <f t="shared" ref="AT41:AT52" si="58">IF(AND(AR41&gt;0),1,0)</f>
        <v>0</v>
      </c>
      <c r="AU41" s="18"/>
      <c r="AV41" s="22">
        <f>IF(AND(AU41=$BJ$3),$C$41,0)</f>
        <v>0</v>
      </c>
      <c r="AW41" s="82">
        <f t="shared" ref="AW41:AW52" si="59">IF(AND(AU41&gt;0),1,0)</f>
        <v>0</v>
      </c>
      <c r="AX41" s="33"/>
      <c r="AY41" s="86">
        <f>IF(AND(AX41=$BJ$3),$C$41,0)</f>
        <v>0</v>
      </c>
      <c r="AZ41" s="22">
        <f t="shared" ref="AZ41:AZ52" si="60">IF(AND(AX41&gt;0),1,0)</f>
        <v>0</v>
      </c>
      <c r="BA41" s="33"/>
      <c r="BB41" s="22">
        <f>IF(AND(BA41=$BJ$3),$C$41,0)</f>
        <v>0</v>
      </c>
      <c r="BC41" s="22">
        <f t="shared" ref="BC41:BC52" si="61">IF(AND(BA41&gt;0),1,0)</f>
        <v>0</v>
      </c>
      <c r="BD41" s="11" t="s">
        <v>138</v>
      </c>
      <c r="BU41" s="6" t="s">
        <v>221</v>
      </c>
      <c r="BV41" s="28">
        <v>2</v>
      </c>
    </row>
    <row r="42" spans="2:76" x14ac:dyDescent="0.25">
      <c r="B42" s="147" t="s">
        <v>36</v>
      </c>
      <c r="C42" s="7">
        <v>1</v>
      </c>
      <c r="D42" s="95"/>
      <c r="E42" s="163">
        <f t="shared" si="42"/>
        <v>0</v>
      </c>
      <c r="F42" s="86">
        <f t="shared" si="43"/>
        <v>0</v>
      </c>
      <c r="G42" s="22">
        <f t="shared" si="2"/>
        <v>0</v>
      </c>
      <c r="H42" s="18">
        <f t="shared" si="44"/>
        <v>0</v>
      </c>
      <c r="I42" s="22">
        <f t="shared" si="45"/>
        <v>0</v>
      </c>
      <c r="J42" s="18">
        <f>IF(AND(H42&gt;1),0,C42)</f>
        <v>1</v>
      </c>
      <c r="K42" s="83">
        <f t="shared" si="46"/>
        <v>0</v>
      </c>
      <c r="L42" s="18" t="str">
        <f t="shared" si="47"/>
        <v>belum</v>
      </c>
      <c r="M42" s="19"/>
      <c r="N42" s="33"/>
      <c r="O42" s="86">
        <f>IF(AND(N42=$BJ$3),$C$42,0)</f>
        <v>0</v>
      </c>
      <c r="P42" s="22">
        <f t="shared" si="48"/>
        <v>0</v>
      </c>
      <c r="Q42" s="18"/>
      <c r="R42" s="22">
        <f>IF(AND(Q42=$BJ$3),$C$42,0)</f>
        <v>0</v>
      </c>
      <c r="S42" s="82">
        <f t="shared" si="49"/>
        <v>0</v>
      </c>
      <c r="T42" s="33"/>
      <c r="U42" s="86">
        <f>IF(AND(T42=$BJ$3),$C$42,0)</f>
        <v>0</v>
      </c>
      <c r="V42" s="22">
        <f t="shared" si="50"/>
        <v>0</v>
      </c>
      <c r="W42" s="18"/>
      <c r="X42" s="22">
        <f>IF(AND(W42=$BJ$3),$C$42,0)</f>
        <v>0</v>
      </c>
      <c r="Y42" s="82">
        <f t="shared" si="51"/>
        <v>0</v>
      </c>
      <c r="Z42" s="33"/>
      <c r="AA42" s="86">
        <f>IF(AND(Z42=$BJ$3),$C$42,0)</f>
        <v>0</v>
      </c>
      <c r="AB42" s="22">
        <f t="shared" si="52"/>
        <v>0</v>
      </c>
      <c r="AC42" s="18"/>
      <c r="AD42" s="22">
        <f>IF(AND(AC42=$BJ$3),$C$42,0)</f>
        <v>0</v>
      </c>
      <c r="AE42" s="82">
        <f t="shared" si="53"/>
        <v>0</v>
      </c>
      <c r="AF42" s="33"/>
      <c r="AG42" s="86">
        <f>IF(AND(AF42=$BJ$3),$C$42,0)</f>
        <v>0</v>
      </c>
      <c r="AH42" s="22">
        <f t="shared" si="54"/>
        <v>0</v>
      </c>
      <c r="AI42" s="18"/>
      <c r="AJ42" s="22">
        <f>IF(AND(AI42=$BJ$3),$C$42,0)</f>
        <v>0</v>
      </c>
      <c r="AK42" s="82">
        <f t="shared" si="55"/>
        <v>0</v>
      </c>
      <c r="AL42" s="33"/>
      <c r="AM42" s="86">
        <f>IF(AND(AL42=$BJ$3),$C$42,0)</f>
        <v>0</v>
      </c>
      <c r="AN42" s="22">
        <f t="shared" si="56"/>
        <v>0</v>
      </c>
      <c r="AO42" s="18"/>
      <c r="AP42" s="22">
        <f>IF(AND(AO42=$BJ$3),$C$42,0)</f>
        <v>0</v>
      </c>
      <c r="AQ42" s="82">
        <f t="shared" si="57"/>
        <v>0</v>
      </c>
      <c r="AR42" s="33"/>
      <c r="AS42" s="86">
        <f>IF(AND(AR42=$BJ$3),$C$42,0)</f>
        <v>0</v>
      </c>
      <c r="AT42" s="22">
        <f t="shared" si="58"/>
        <v>0</v>
      </c>
      <c r="AU42" s="18"/>
      <c r="AV42" s="22">
        <f>IF(AND(AU42=$BJ$3),$C$42,0)</f>
        <v>0</v>
      </c>
      <c r="AW42" s="82">
        <f t="shared" si="59"/>
        <v>0</v>
      </c>
      <c r="AX42" s="33"/>
      <c r="AY42" s="86">
        <f>IF(AND(AX42=$BJ$3),$C$42,0)</f>
        <v>0</v>
      </c>
      <c r="AZ42" s="22">
        <f t="shared" si="60"/>
        <v>0</v>
      </c>
      <c r="BA42" s="33"/>
      <c r="BB42" s="22">
        <f>IF(AND(BA42=$BJ$3),$C$42,0)</f>
        <v>0</v>
      </c>
      <c r="BC42" s="22">
        <f t="shared" si="61"/>
        <v>0</v>
      </c>
      <c r="BD42" s="11" t="s">
        <v>138</v>
      </c>
      <c r="BU42" s="6" t="s">
        <v>222</v>
      </c>
      <c r="BV42" s="28">
        <v>2</v>
      </c>
    </row>
    <row r="43" spans="2:76" x14ac:dyDescent="0.25">
      <c r="B43" s="147" t="s">
        <v>37</v>
      </c>
      <c r="C43" s="7">
        <v>2</v>
      </c>
      <c r="D43" s="95"/>
      <c r="E43" s="163">
        <f t="shared" si="42"/>
        <v>0</v>
      </c>
      <c r="F43" s="86">
        <f t="shared" si="43"/>
        <v>0</v>
      </c>
      <c r="G43" s="22">
        <f t="shared" si="2"/>
        <v>0</v>
      </c>
      <c r="H43" s="18">
        <f t="shared" si="44"/>
        <v>0</v>
      </c>
      <c r="I43" s="22">
        <f t="shared" si="45"/>
        <v>0</v>
      </c>
      <c r="J43" s="18">
        <f>IF(AND(H43=0),C43,0)</f>
        <v>2</v>
      </c>
      <c r="K43" s="83">
        <f t="shared" si="46"/>
        <v>0</v>
      </c>
      <c r="L43" s="18" t="str">
        <f t="shared" si="47"/>
        <v>belum</v>
      </c>
      <c r="M43" s="19"/>
      <c r="N43" s="33"/>
      <c r="O43" s="86">
        <f>IF(AND(N43=$BJ$3),$C$43,0)</f>
        <v>0</v>
      </c>
      <c r="P43" s="22">
        <f t="shared" si="48"/>
        <v>0</v>
      </c>
      <c r="Q43" s="18"/>
      <c r="R43" s="22">
        <f>IF(AND(Q43=$BJ$3),$C$43,0)</f>
        <v>0</v>
      </c>
      <c r="S43" s="82">
        <f t="shared" si="49"/>
        <v>0</v>
      </c>
      <c r="T43" s="33"/>
      <c r="U43" s="86">
        <f>IF(AND(T43=$BJ$3),$C$43,0)</f>
        <v>0</v>
      </c>
      <c r="V43" s="22">
        <f t="shared" si="50"/>
        <v>0</v>
      </c>
      <c r="W43" s="18"/>
      <c r="X43" s="22">
        <f>IF(AND(W43=$BJ$3),$C$43,0)</f>
        <v>0</v>
      </c>
      <c r="Y43" s="82">
        <f t="shared" si="51"/>
        <v>0</v>
      </c>
      <c r="Z43" s="33"/>
      <c r="AA43" s="86">
        <f>IF(AND(Z43=$BJ$3),$C$43,0)</f>
        <v>0</v>
      </c>
      <c r="AB43" s="22">
        <f t="shared" si="52"/>
        <v>0</v>
      </c>
      <c r="AC43" s="18"/>
      <c r="AD43" s="22">
        <f>IF(AND(AC43=$BJ$3),$C$43,0)</f>
        <v>0</v>
      </c>
      <c r="AE43" s="82">
        <f t="shared" si="53"/>
        <v>0</v>
      </c>
      <c r="AF43" s="33"/>
      <c r="AG43" s="86">
        <f>IF(AND(AF43=$BJ$3),$C$43,0)</f>
        <v>0</v>
      </c>
      <c r="AH43" s="22">
        <f t="shared" si="54"/>
        <v>0</v>
      </c>
      <c r="AI43" s="18"/>
      <c r="AJ43" s="22">
        <f>IF(AND(AI43=$BJ$3),$C$43,0)</f>
        <v>0</v>
      </c>
      <c r="AK43" s="82">
        <f t="shared" si="55"/>
        <v>0</v>
      </c>
      <c r="AL43" s="33"/>
      <c r="AM43" s="86">
        <f>IF(AND(AL43=$BJ$3),$C$43,0)</f>
        <v>0</v>
      </c>
      <c r="AN43" s="22">
        <f t="shared" si="56"/>
        <v>0</v>
      </c>
      <c r="AO43" s="18"/>
      <c r="AP43" s="22">
        <f>IF(AND(AO43=$BJ$3),$C$43,0)</f>
        <v>0</v>
      </c>
      <c r="AQ43" s="82">
        <f t="shared" si="57"/>
        <v>0</v>
      </c>
      <c r="AR43" s="33"/>
      <c r="AS43" s="86">
        <f>IF(AND(AR43=$BJ$3),$C$43,0)</f>
        <v>0</v>
      </c>
      <c r="AT43" s="22">
        <f t="shared" si="58"/>
        <v>0</v>
      </c>
      <c r="AU43" s="18"/>
      <c r="AV43" s="22">
        <f>IF(AND(AU43=$BJ$3),$C$43,0)</f>
        <v>0</v>
      </c>
      <c r="AW43" s="82">
        <f t="shared" si="59"/>
        <v>0</v>
      </c>
      <c r="AX43" s="33"/>
      <c r="AY43" s="86">
        <f>IF(AND(AX43=$BJ$3),$C$43,0)</f>
        <v>0</v>
      </c>
      <c r="AZ43" s="22">
        <f t="shared" si="60"/>
        <v>0</v>
      </c>
      <c r="BA43" s="33"/>
      <c r="BB43" s="22">
        <f>IF(AND(BA43=$BJ$3),$C$43,0)</f>
        <v>0</v>
      </c>
      <c r="BC43" s="22">
        <f t="shared" si="61"/>
        <v>0</v>
      </c>
      <c r="BD43" s="11" t="s">
        <v>138</v>
      </c>
      <c r="BU43" s="36" t="s">
        <v>144</v>
      </c>
      <c r="BV43" s="35"/>
    </row>
    <row r="44" spans="2:76" x14ac:dyDescent="0.25">
      <c r="B44" s="147" t="s">
        <v>38</v>
      </c>
      <c r="C44" s="7">
        <v>2</v>
      </c>
      <c r="D44" s="95"/>
      <c r="E44" s="163">
        <f t="shared" si="42"/>
        <v>0</v>
      </c>
      <c r="F44" s="86">
        <f t="shared" si="43"/>
        <v>0</v>
      </c>
      <c r="G44" s="22">
        <f t="shared" si="2"/>
        <v>0</v>
      </c>
      <c r="H44" s="18">
        <f t="shared" si="44"/>
        <v>0</v>
      </c>
      <c r="I44" s="22">
        <f t="shared" si="45"/>
        <v>0</v>
      </c>
      <c r="J44" s="18">
        <f>IF(AND(H44&gt;1),0,C44)</f>
        <v>2</v>
      </c>
      <c r="K44" s="83">
        <f t="shared" si="46"/>
        <v>0</v>
      </c>
      <c r="L44" s="18" t="str">
        <f t="shared" si="47"/>
        <v>belum</v>
      </c>
      <c r="M44" s="19"/>
      <c r="N44" s="33"/>
      <c r="O44" s="86">
        <f>IF(AND(N44=$BJ$3),$C$44,0)</f>
        <v>0</v>
      </c>
      <c r="P44" s="22">
        <f t="shared" si="48"/>
        <v>0</v>
      </c>
      <c r="Q44" s="18"/>
      <c r="R44" s="22">
        <f>IF(AND(Q44=$BJ$3),$C$44,0)</f>
        <v>0</v>
      </c>
      <c r="S44" s="82">
        <f t="shared" si="49"/>
        <v>0</v>
      </c>
      <c r="T44" s="33"/>
      <c r="U44" s="86">
        <f>IF(AND(T44=$BJ$3),$C$44,0)</f>
        <v>0</v>
      </c>
      <c r="V44" s="22">
        <f t="shared" si="50"/>
        <v>0</v>
      </c>
      <c r="W44" s="18"/>
      <c r="X44" s="22">
        <f>IF(AND(W44=$BJ$3),$C$44,0)</f>
        <v>0</v>
      </c>
      <c r="Y44" s="82">
        <f t="shared" si="51"/>
        <v>0</v>
      </c>
      <c r="Z44" s="33"/>
      <c r="AA44" s="86">
        <f>IF(AND(Z44=$BJ$3),$C$44,0)</f>
        <v>0</v>
      </c>
      <c r="AB44" s="22">
        <f t="shared" si="52"/>
        <v>0</v>
      </c>
      <c r="AC44" s="18"/>
      <c r="AD44" s="22">
        <f>IF(AND(AC44=$BJ$3),$C$44,0)</f>
        <v>0</v>
      </c>
      <c r="AE44" s="82">
        <f t="shared" si="53"/>
        <v>0</v>
      </c>
      <c r="AF44" s="33"/>
      <c r="AG44" s="86">
        <f>IF(AND(AF44=$BJ$3),$C$44,0)</f>
        <v>0</v>
      </c>
      <c r="AH44" s="22">
        <f t="shared" si="54"/>
        <v>0</v>
      </c>
      <c r="AI44" s="18"/>
      <c r="AJ44" s="22">
        <f>IF(AND(AI44=$BJ$3),$C$44,0)</f>
        <v>0</v>
      </c>
      <c r="AK44" s="82">
        <f t="shared" si="55"/>
        <v>0</v>
      </c>
      <c r="AL44" s="33"/>
      <c r="AM44" s="86">
        <f>IF(AND(AL44=$BJ$3),$C$44,0)</f>
        <v>0</v>
      </c>
      <c r="AN44" s="22">
        <f t="shared" si="56"/>
        <v>0</v>
      </c>
      <c r="AO44" s="18"/>
      <c r="AP44" s="22">
        <f>IF(AND(AO44=$BJ$3),$C$44,0)</f>
        <v>0</v>
      </c>
      <c r="AQ44" s="82">
        <f t="shared" si="57"/>
        <v>0</v>
      </c>
      <c r="AR44" s="33"/>
      <c r="AS44" s="86">
        <f>IF(AND(AR44=$BJ$3),$C$44,0)</f>
        <v>0</v>
      </c>
      <c r="AT44" s="22">
        <f t="shared" si="58"/>
        <v>0</v>
      </c>
      <c r="AU44" s="18"/>
      <c r="AV44" s="22">
        <f>IF(AND(AU44=$BJ$3),$C$44,0)</f>
        <v>0</v>
      </c>
      <c r="AW44" s="82">
        <f t="shared" si="59"/>
        <v>0</v>
      </c>
      <c r="AX44" s="33"/>
      <c r="AY44" s="86">
        <f>IF(AND(AX44=$BJ$3),$C$44,0)</f>
        <v>0</v>
      </c>
      <c r="AZ44" s="22">
        <f t="shared" si="60"/>
        <v>0</v>
      </c>
      <c r="BA44" s="33"/>
      <c r="BB44" s="22">
        <f>IF(AND(BA44=$BJ$3),$C$44,0)</f>
        <v>0</v>
      </c>
      <c r="BC44" s="22">
        <f t="shared" si="61"/>
        <v>0</v>
      </c>
      <c r="BD44" s="11" t="s">
        <v>138</v>
      </c>
      <c r="BU44" s="37" t="s">
        <v>145</v>
      </c>
      <c r="BV44" s="35">
        <v>2</v>
      </c>
    </row>
    <row r="45" spans="2:76" x14ac:dyDescent="0.25">
      <c r="B45" s="147" t="s">
        <v>39</v>
      </c>
      <c r="C45" s="7">
        <v>3</v>
      </c>
      <c r="D45" s="95"/>
      <c r="E45" s="163">
        <f t="shared" si="42"/>
        <v>0</v>
      </c>
      <c r="F45" s="86">
        <f t="shared" si="43"/>
        <v>0</v>
      </c>
      <c r="G45" s="22">
        <f t="shared" si="2"/>
        <v>0</v>
      </c>
      <c r="H45" s="18">
        <f t="shared" si="44"/>
        <v>0</v>
      </c>
      <c r="I45" s="22">
        <f t="shared" si="45"/>
        <v>0</v>
      </c>
      <c r="J45" s="18">
        <f>IF(AND(H45&gt;1),0,C45)</f>
        <v>3</v>
      </c>
      <c r="K45" s="83">
        <f t="shared" si="46"/>
        <v>0</v>
      </c>
      <c r="L45" s="18" t="str">
        <f t="shared" si="47"/>
        <v>belum</v>
      </c>
      <c r="M45" s="19"/>
      <c r="N45" s="33"/>
      <c r="O45" s="86">
        <f>IF(AND(N45=$BJ$3),$C$45,0)</f>
        <v>0</v>
      </c>
      <c r="P45" s="22">
        <f t="shared" si="48"/>
        <v>0</v>
      </c>
      <c r="Q45" s="18"/>
      <c r="R45" s="22">
        <f>IF(AND(Q45=$BJ$3),$C$45,0)</f>
        <v>0</v>
      </c>
      <c r="S45" s="82">
        <f t="shared" si="49"/>
        <v>0</v>
      </c>
      <c r="T45" s="33"/>
      <c r="U45" s="86">
        <f>IF(AND(T45=$BJ$3),$C$45,0)</f>
        <v>0</v>
      </c>
      <c r="V45" s="22">
        <f t="shared" si="50"/>
        <v>0</v>
      </c>
      <c r="W45" s="18"/>
      <c r="X45" s="22">
        <f>IF(AND(W45=$BJ$3),$C$45,0)</f>
        <v>0</v>
      </c>
      <c r="Y45" s="82">
        <f t="shared" si="51"/>
        <v>0</v>
      </c>
      <c r="Z45" s="33"/>
      <c r="AA45" s="86">
        <f>IF(AND(Z45=$BJ$3),$C$45,0)</f>
        <v>0</v>
      </c>
      <c r="AB45" s="22">
        <f t="shared" si="52"/>
        <v>0</v>
      </c>
      <c r="AC45" s="18"/>
      <c r="AD45" s="22">
        <f>IF(AND(AC45=$BJ$3),$C$45,0)</f>
        <v>0</v>
      </c>
      <c r="AE45" s="82">
        <f t="shared" si="53"/>
        <v>0</v>
      </c>
      <c r="AF45" s="33"/>
      <c r="AG45" s="86">
        <f>IF(AND(AF45=$BJ$3),$C$45,0)</f>
        <v>0</v>
      </c>
      <c r="AH45" s="22">
        <f t="shared" si="54"/>
        <v>0</v>
      </c>
      <c r="AI45" s="18"/>
      <c r="AJ45" s="22">
        <f>IF(AND(AI45=$BJ$3),$C$45,0)</f>
        <v>0</v>
      </c>
      <c r="AK45" s="82">
        <f t="shared" si="55"/>
        <v>0</v>
      </c>
      <c r="AL45" s="33"/>
      <c r="AM45" s="86">
        <f>IF(AND(AL45=$BJ$3),$C$45,0)</f>
        <v>0</v>
      </c>
      <c r="AN45" s="22">
        <f t="shared" si="56"/>
        <v>0</v>
      </c>
      <c r="AO45" s="18"/>
      <c r="AP45" s="22">
        <f>IF(AND(AO45=$BJ$3),$C$45,0)</f>
        <v>0</v>
      </c>
      <c r="AQ45" s="82">
        <f t="shared" si="57"/>
        <v>0</v>
      </c>
      <c r="AR45" s="33"/>
      <c r="AS45" s="86">
        <f>IF(AND(AR45=$BJ$3),$C$45,0)</f>
        <v>0</v>
      </c>
      <c r="AT45" s="22">
        <f t="shared" si="58"/>
        <v>0</v>
      </c>
      <c r="AU45" s="18"/>
      <c r="AV45" s="22">
        <f>IF(AND(AU45=$BJ$3),$C$45,0)</f>
        <v>0</v>
      </c>
      <c r="AW45" s="82">
        <f t="shared" si="59"/>
        <v>0</v>
      </c>
      <c r="AX45" s="33"/>
      <c r="AY45" s="86">
        <f>IF(AND(AX45=$BJ$3),$C$45,0)</f>
        <v>0</v>
      </c>
      <c r="AZ45" s="22">
        <f t="shared" si="60"/>
        <v>0</v>
      </c>
      <c r="BA45" s="33"/>
      <c r="BB45" s="22">
        <f>IF(AND(BA45=$BJ$3),$C$45,0)</f>
        <v>0</v>
      </c>
      <c r="BC45" s="22">
        <f t="shared" si="61"/>
        <v>0</v>
      </c>
      <c r="BD45" s="11" t="s">
        <v>138</v>
      </c>
      <c r="BU45" s="37" t="s">
        <v>151</v>
      </c>
      <c r="BV45" s="35">
        <v>2</v>
      </c>
    </row>
    <row r="46" spans="2:76" x14ac:dyDescent="0.25">
      <c r="B46" s="147" t="s">
        <v>40</v>
      </c>
      <c r="C46" s="7">
        <v>2</v>
      </c>
      <c r="D46" s="95"/>
      <c r="E46" s="163">
        <f t="shared" si="42"/>
        <v>0</v>
      </c>
      <c r="F46" s="86">
        <f t="shared" si="43"/>
        <v>0</v>
      </c>
      <c r="G46" s="22">
        <f t="shared" si="2"/>
        <v>0</v>
      </c>
      <c r="H46" s="18">
        <f t="shared" si="44"/>
        <v>0</v>
      </c>
      <c r="I46" s="22">
        <f t="shared" si="45"/>
        <v>0</v>
      </c>
      <c r="J46" s="18">
        <f>IF(AND(H46=0),C46,0)</f>
        <v>2</v>
      </c>
      <c r="K46" s="83">
        <f t="shared" si="46"/>
        <v>0</v>
      </c>
      <c r="L46" s="18" t="str">
        <f t="shared" si="47"/>
        <v>belum</v>
      </c>
      <c r="M46" s="19"/>
      <c r="N46" s="33"/>
      <c r="O46" s="86">
        <f>IF(AND(N46=$BJ$3),$C$46,0)</f>
        <v>0</v>
      </c>
      <c r="P46" s="22">
        <f t="shared" si="48"/>
        <v>0</v>
      </c>
      <c r="Q46" s="18"/>
      <c r="R46" s="22">
        <f>IF(AND(Q46=$BJ$3),$C$46,0)</f>
        <v>0</v>
      </c>
      <c r="S46" s="82">
        <f t="shared" si="49"/>
        <v>0</v>
      </c>
      <c r="T46" s="33"/>
      <c r="U46" s="86">
        <f>IF(AND(T46=$BJ$3),$C$46,0)</f>
        <v>0</v>
      </c>
      <c r="V46" s="22">
        <f t="shared" si="50"/>
        <v>0</v>
      </c>
      <c r="W46" s="18"/>
      <c r="X46" s="22">
        <f>IF(AND(W46=$BJ$3),$C$46,0)</f>
        <v>0</v>
      </c>
      <c r="Y46" s="82">
        <f t="shared" si="51"/>
        <v>0</v>
      </c>
      <c r="Z46" s="33"/>
      <c r="AA46" s="86">
        <f>IF(AND(Z46=$BJ$3),$C$46,0)</f>
        <v>0</v>
      </c>
      <c r="AB46" s="22">
        <f t="shared" si="52"/>
        <v>0</v>
      </c>
      <c r="AC46" s="18"/>
      <c r="AD46" s="22">
        <f>IF(AND(AC46=$BJ$3),$C$46,0)</f>
        <v>0</v>
      </c>
      <c r="AE46" s="82">
        <f t="shared" si="53"/>
        <v>0</v>
      </c>
      <c r="AF46" s="33"/>
      <c r="AG46" s="86">
        <f>IF(AND(AF46=$BJ$3),$C$46,0)</f>
        <v>0</v>
      </c>
      <c r="AH46" s="22">
        <f t="shared" si="54"/>
        <v>0</v>
      </c>
      <c r="AI46" s="18"/>
      <c r="AJ46" s="22">
        <f>IF(AND(AI46=$BJ$3),$C$46,0)</f>
        <v>0</v>
      </c>
      <c r="AK46" s="82">
        <f t="shared" si="55"/>
        <v>0</v>
      </c>
      <c r="AL46" s="33"/>
      <c r="AM46" s="86">
        <f>IF(AND(AL46=$BJ$3),$C$46,0)</f>
        <v>0</v>
      </c>
      <c r="AN46" s="22">
        <f t="shared" si="56"/>
        <v>0</v>
      </c>
      <c r="AO46" s="18"/>
      <c r="AP46" s="22">
        <f>IF(AND(AO46=$BJ$3),$C$46,0)</f>
        <v>0</v>
      </c>
      <c r="AQ46" s="82">
        <f t="shared" si="57"/>
        <v>0</v>
      </c>
      <c r="AR46" s="33"/>
      <c r="AS46" s="86">
        <f>IF(AND(AR46=$BJ$3),$C$46,0)</f>
        <v>0</v>
      </c>
      <c r="AT46" s="22">
        <f t="shared" si="58"/>
        <v>0</v>
      </c>
      <c r="AU46" s="18"/>
      <c r="AV46" s="22">
        <f>IF(AND(AU46=$BJ$3),$C$46,0)</f>
        <v>0</v>
      </c>
      <c r="AW46" s="82">
        <f t="shared" si="59"/>
        <v>0</v>
      </c>
      <c r="AX46" s="33"/>
      <c r="AY46" s="86">
        <f>IF(AND(AX46=$BJ$3),$C$46,0)</f>
        <v>0</v>
      </c>
      <c r="AZ46" s="22">
        <f t="shared" si="60"/>
        <v>0</v>
      </c>
      <c r="BA46" s="33"/>
      <c r="BB46" s="22">
        <f>IF(AND(BA46=$BJ$3),$C$46,0)</f>
        <v>0</v>
      </c>
      <c r="BC46" s="22">
        <f t="shared" si="61"/>
        <v>0</v>
      </c>
      <c r="BD46" s="11" t="s">
        <v>138</v>
      </c>
      <c r="BU46" s="37" t="s">
        <v>148</v>
      </c>
      <c r="BV46" s="35">
        <v>2</v>
      </c>
    </row>
    <row r="47" spans="2:76" x14ac:dyDescent="0.25">
      <c r="B47" s="148" t="s">
        <v>41</v>
      </c>
      <c r="C47" s="7">
        <v>2</v>
      </c>
      <c r="D47" s="95"/>
      <c r="E47" s="163">
        <f t="shared" si="42"/>
        <v>0</v>
      </c>
      <c r="F47" s="86">
        <f t="shared" si="43"/>
        <v>0</v>
      </c>
      <c r="G47" s="22">
        <f t="shared" si="2"/>
        <v>0</v>
      </c>
      <c r="H47" s="18">
        <f t="shared" si="44"/>
        <v>0</v>
      </c>
      <c r="I47" s="22">
        <f t="shared" si="45"/>
        <v>0</v>
      </c>
      <c r="J47" s="18">
        <f>IF(AND(H47&gt;1),0,C47)</f>
        <v>2</v>
      </c>
      <c r="K47" s="83">
        <f t="shared" si="46"/>
        <v>0</v>
      </c>
      <c r="L47" s="18" t="str">
        <f t="shared" si="47"/>
        <v>belum</v>
      </c>
      <c r="M47" s="19"/>
      <c r="N47" s="33"/>
      <c r="O47" s="86">
        <f>IF(AND(N47=$BJ$3),$C$47,0)</f>
        <v>0</v>
      </c>
      <c r="P47" s="22">
        <f t="shared" si="48"/>
        <v>0</v>
      </c>
      <c r="Q47" s="18"/>
      <c r="R47" s="22">
        <f>IF(AND(Q47=$BJ$3),$C$47,0)</f>
        <v>0</v>
      </c>
      <c r="S47" s="82">
        <f t="shared" si="49"/>
        <v>0</v>
      </c>
      <c r="T47" s="33"/>
      <c r="U47" s="86">
        <f>IF(AND(T47=$BJ$3),$C$47,0)</f>
        <v>0</v>
      </c>
      <c r="V47" s="22">
        <f t="shared" si="50"/>
        <v>0</v>
      </c>
      <c r="W47" s="18"/>
      <c r="X47" s="22">
        <f>IF(AND(W47=$BJ$3),$C$47,0)</f>
        <v>0</v>
      </c>
      <c r="Y47" s="82">
        <f t="shared" si="51"/>
        <v>0</v>
      </c>
      <c r="Z47" s="33"/>
      <c r="AA47" s="86">
        <f>IF(AND(Z47=$BJ$3),$C$47,0)</f>
        <v>0</v>
      </c>
      <c r="AB47" s="22">
        <f t="shared" si="52"/>
        <v>0</v>
      </c>
      <c r="AC47" s="18"/>
      <c r="AD47" s="22">
        <f>IF(AND(AC47=$BJ$3),$C$47,0)</f>
        <v>0</v>
      </c>
      <c r="AE47" s="82">
        <f t="shared" si="53"/>
        <v>0</v>
      </c>
      <c r="AF47" s="33"/>
      <c r="AG47" s="86">
        <f>IF(AND(AF47=$BJ$3),$C$47,0)</f>
        <v>0</v>
      </c>
      <c r="AH47" s="22">
        <f t="shared" si="54"/>
        <v>0</v>
      </c>
      <c r="AI47" s="18"/>
      <c r="AJ47" s="22">
        <f>IF(AND(AI47=$BJ$3),$C$47,0)</f>
        <v>0</v>
      </c>
      <c r="AK47" s="82">
        <f t="shared" si="55"/>
        <v>0</v>
      </c>
      <c r="AL47" s="33"/>
      <c r="AM47" s="86">
        <f>IF(AND(AL47=$BJ$3),$C$47,0)</f>
        <v>0</v>
      </c>
      <c r="AN47" s="22">
        <f t="shared" si="56"/>
        <v>0</v>
      </c>
      <c r="AO47" s="18"/>
      <c r="AP47" s="22">
        <f>IF(AND(AO47=$BJ$3),$C$47,0)</f>
        <v>0</v>
      </c>
      <c r="AQ47" s="82">
        <f t="shared" si="57"/>
        <v>0</v>
      </c>
      <c r="AR47" s="33"/>
      <c r="AS47" s="86">
        <f>IF(AND(AR47=$BJ$3),$C$47,0)</f>
        <v>0</v>
      </c>
      <c r="AT47" s="22">
        <f t="shared" si="58"/>
        <v>0</v>
      </c>
      <c r="AU47" s="18"/>
      <c r="AV47" s="22">
        <f>IF(AND(AU47=$BJ$3),$C$47,0)</f>
        <v>0</v>
      </c>
      <c r="AW47" s="82">
        <f t="shared" si="59"/>
        <v>0</v>
      </c>
      <c r="AX47" s="33"/>
      <c r="AY47" s="86">
        <f>IF(AND(AX47=$BJ$3),$C$47,0)</f>
        <v>0</v>
      </c>
      <c r="AZ47" s="22">
        <f t="shared" si="60"/>
        <v>0</v>
      </c>
      <c r="BA47" s="33"/>
      <c r="BB47" s="22">
        <f>IF(AND(BA47=$BJ$3),$C$47,0)</f>
        <v>0</v>
      </c>
      <c r="BC47" s="22">
        <f t="shared" si="61"/>
        <v>0</v>
      </c>
      <c r="BD47" s="11" t="s">
        <v>138</v>
      </c>
      <c r="BU47" s="37" t="s">
        <v>152</v>
      </c>
      <c r="BV47" s="35">
        <v>2</v>
      </c>
    </row>
    <row r="48" spans="2:76" ht="30" x14ac:dyDescent="0.25">
      <c r="B48" s="147" t="s">
        <v>42</v>
      </c>
      <c r="C48" s="7">
        <v>1</v>
      </c>
      <c r="D48" s="95"/>
      <c r="E48" s="163">
        <f t="shared" si="42"/>
        <v>0</v>
      </c>
      <c r="F48" s="86">
        <f t="shared" si="43"/>
        <v>0</v>
      </c>
      <c r="G48" s="22">
        <f t="shared" si="2"/>
        <v>0</v>
      </c>
      <c r="H48" s="18">
        <f t="shared" si="44"/>
        <v>0</v>
      </c>
      <c r="I48" s="22">
        <f t="shared" si="45"/>
        <v>0</v>
      </c>
      <c r="J48" s="18">
        <f>IF(AND(H48=0),C48,0)</f>
        <v>1</v>
      </c>
      <c r="K48" s="83">
        <f t="shared" si="46"/>
        <v>0</v>
      </c>
      <c r="L48" s="18" t="str">
        <f t="shared" si="47"/>
        <v>belum</v>
      </c>
      <c r="M48" s="19"/>
      <c r="N48" s="33"/>
      <c r="O48" s="86">
        <f>IF(AND(N48=$BJ$3),$C$48,0)</f>
        <v>0</v>
      </c>
      <c r="P48" s="22">
        <f t="shared" si="48"/>
        <v>0</v>
      </c>
      <c r="Q48" s="18"/>
      <c r="R48" s="22">
        <f>IF(AND(Q48=$BJ$3),$C$48,0)</f>
        <v>0</v>
      </c>
      <c r="S48" s="82">
        <f t="shared" si="49"/>
        <v>0</v>
      </c>
      <c r="T48" s="33"/>
      <c r="U48" s="86">
        <f>IF(AND(T48=$BJ$3),$C$48,0)</f>
        <v>0</v>
      </c>
      <c r="V48" s="22">
        <f t="shared" si="50"/>
        <v>0</v>
      </c>
      <c r="W48" s="18"/>
      <c r="X48" s="22">
        <f>IF(AND(W48=$BJ$3),$C$48,0)</f>
        <v>0</v>
      </c>
      <c r="Y48" s="82">
        <f t="shared" si="51"/>
        <v>0</v>
      </c>
      <c r="Z48" s="33"/>
      <c r="AA48" s="86">
        <f>IF(AND(Z48=$BJ$3),$C$48,0)</f>
        <v>0</v>
      </c>
      <c r="AB48" s="22">
        <f t="shared" si="52"/>
        <v>0</v>
      </c>
      <c r="AC48" s="18"/>
      <c r="AD48" s="22">
        <f>IF(AND(AC48=$BJ$3),$C$48,0)</f>
        <v>0</v>
      </c>
      <c r="AE48" s="82">
        <f t="shared" si="53"/>
        <v>0</v>
      </c>
      <c r="AF48" s="33"/>
      <c r="AG48" s="86">
        <f>IF(AND(AF48=$BJ$3),$C$48,0)</f>
        <v>0</v>
      </c>
      <c r="AH48" s="22">
        <f t="shared" si="54"/>
        <v>0</v>
      </c>
      <c r="AI48" s="18"/>
      <c r="AJ48" s="22">
        <f>IF(AND(AI48=$BJ$3),$C$48,0)</f>
        <v>0</v>
      </c>
      <c r="AK48" s="82">
        <f t="shared" si="55"/>
        <v>0</v>
      </c>
      <c r="AL48" s="33"/>
      <c r="AM48" s="86">
        <f>IF(AND(AL48=$BJ$3),$C$48,0)</f>
        <v>0</v>
      </c>
      <c r="AN48" s="22">
        <f t="shared" si="56"/>
        <v>0</v>
      </c>
      <c r="AO48" s="18"/>
      <c r="AP48" s="22">
        <f>IF(AND(AO48=$BJ$3),$C$48,0)</f>
        <v>0</v>
      </c>
      <c r="AQ48" s="82">
        <f t="shared" si="57"/>
        <v>0</v>
      </c>
      <c r="AR48" s="33"/>
      <c r="AS48" s="86">
        <f>IF(AND(AR48=$BJ$3),$C$48,0)</f>
        <v>0</v>
      </c>
      <c r="AT48" s="22">
        <f t="shared" si="58"/>
        <v>0</v>
      </c>
      <c r="AU48" s="18"/>
      <c r="AV48" s="22">
        <f>IF(AND(AU48=$BJ$3),$C$48,0)</f>
        <v>0</v>
      </c>
      <c r="AW48" s="82">
        <f t="shared" si="59"/>
        <v>0</v>
      </c>
      <c r="AX48" s="33"/>
      <c r="AY48" s="86">
        <f>IF(AND(AX48=$BJ$3),$C$48,0)</f>
        <v>0</v>
      </c>
      <c r="AZ48" s="22">
        <f t="shared" si="60"/>
        <v>0</v>
      </c>
      <c r="BA48" s="33"/>
      <c r="BB48" s="22">
        <f>IF(AND(BA48=$BJ$3),$C$48,0)</f>
        <v>0</v>
      </c>
      <c r="BC48" s="22">
        <f t="shared" si="61"/>
        <v>0</v>
      </c>
      <c r="BD48" s="11" t="s">
        <v>138</v>
      </c>
      <c r="BU48" s="37" t="s">
        <v>153</v>
      </c>
      <c r="BV48" s="35">
        <v>1</v>
      </c>
    </row>
    <row r="49" spans="2:56" x14ac:dyDescent="0.25">
      <c r="B49" s="147" t="s">
        <v>43</v>
      </c>
      <c r="C49" s="7">
        <v>1</v>
      </c>
      <c r="D49" s="95"/>
      <c r="E49" s="163">
        <f t="shared" si="42"/>
        <v>0</v>
      </c>
      <c r="F49" s="86">
        <f t="shared" si="43"/>
        <v>0</v>
      </c>
      <c r="G49" s="22">
        <f t="shared" si="2"/>
        <v>0</v>
      </c>
      <c r="H49" s="18">
        <f t="shared" si="44"/>
        <v>0</v>
      </c>
      <c r="I49" s="22">
        <f t="shared" si="45"/>
        <v>0</v>
      </c>
      <c r="J49" s="18">
        <f>IF(AND(H49=0),C49,0)</f>
        <v>1</v>
      </c>
      <c r="K49" s="83">
        <f t="shared" si="46"/>
        <v>0</v>
      </c>
      <c r="L49" s="18" t="str">
        <f t="shared" si="47"/>
        <v>belum</v>
      </c>
      <c r="M49" s="19"/>
      <c r="N49" s="33"/>
      <c r="O49" s="86">
        <f>IF(AND(N49=$BJ$3),$C$49,0)</f>
        <v>0</v>
      </c>
      <c r="P49" s="22">
        <f t="shared" si="48"/>
        <v>0</v>
      </c>
      <c r="Q49" s="18"/>
      <c r="R49" s="22">
        <f>IF(AND(Q49=$BJ$3),$C$49,0)</f>
        <v>0</v>
      </c>
      <c r="S49" s="82">
        <f t="shared" si="49"/>
        <v>0</v>
      </c>
      <c r="T49" s="33"/>
      <c r="U49" s="86">
        <f>IF(AND(T49=$BJ$3),$C$49,0)</f>
        <v>0</v>
      </c>
      <c r="V49" s="22">
        <f t="shared" si="50"/>
        <v>0</v>
      </c>
      <c r="W49" s="18"/>
      <c r="X49" s="22">
        <f>IF(AND(W49=$BJ$3),$C$49,0)</f>
        <v>0</v>
      </c>
      <c r="Y49" s="82">
        <f t="shared" si="51"/>
        <v>0</v>
      </c>
      <c r="Z49" s="33"/>
      <c r="AA49" s="86">
        <f>IF(AND(Z49=$BJ$3),$C$49,0)</f>
        <v>0</v>
      </c>
      <c r="AB49" s="22">
        <f t="shared" si="52"/>
        <v>0</v>
      </c>
      <c r="AC49" s="18"/>
      <c r="AD49" s="22">
        <f>IF(AND(AC49=$BJ$3),$C$49,0)</f>
        <v>0</v>
      </c>
      <c r="AE49" s="82">
        <f t="shared" si="53"/>
        <v>0</v>
      </c>
      <c r="AF49" s="33"/>
      <c r="AG49" s="86">
        <f>IF(AND(AF49=$BJ$3),$C$49,0)</f>
        <v>0</v>
      </c>
      <c r="AH49" s="22">
        <f t="shared" si="54"/>
        <v>0</v>
      </c>
      <c r="AI49" s="18"/>
      <c r="AJ49" s="22">
        <f>IF(AND(AI49=$BJ$3),$C$49,0)</f>
        <v>0</v>
      </c>
      <c r="AK49" s="82">
        <f t="shared" si="55"/>
        <v>0</v>
      </c>
      <c r="AL49" s="33"/>
      <c r="AM49" s="86">
        <f>IF(AND(AL49=$BJ$3),$C$49,0)</f>
        <v>0</v>
      </c>
      <c r="AN49" s="22">
        <f t="shared" si="56"/>
        <v>0</v>
      </c>
      <c r="AO49" s="18"/>
      <c r="AP49" s="22">
        <f>IF(AND(AO49=$BJ$3),$C$49,0)</f>
        <v>0</v>
      </c>
      <c r="AQ49" s="82">
        <f t="shared" si="57"/>
        <v>0</v>
      </c>
      <c r="AR49" s="33"/>
      <c r="AS49" s="86">
        <f>IF(AND(AR49=$BJ$3),$C$49,0)</f>
        <v>0</v>
      </c>
      <c r="AT49" s="22">
        <f t="shared" si="58"/>
        <v>0</v>
      </c>
      <c r="AU49" s="18"/>
      <c r="AV49" s="22">
        <f>IF(AND(AU49=$BJ$3),$C$49,0)</f>
        <v>0</v>
      </c>
      <c r="AW49" s="82">
        <f t="shared" si="59"/>
        <v>0</v>
      </c>
      <c r="AX49" s="33"/>
      <c r="AY49" s="86">
        <f>IF(AND(AX49=$BJ$3),$C$49,0)</f>
        <v>0</v>
      </c>
      <c r="AZ49" s="22">
        <f t="shared" si="60"/>
        <v>0</v>
      </c>
      <c r="BA49" s="33"/>
      <c r="BB49" s="22">
        <f>IF(AND(BA49=$BJ$3),$C$49,0)</f>
        <v>0</v>
      </c>
      <c r="BC49" s="22">
        <f t="shared" si="61"/>
        <v>0</v>
      </c>
      <c r="BD49" s="11" t="s">
        <v>138</v>
      </c>
    </row>
    <row r="50" spans="2:56" x14ac:dyDescent="0.25">
      <c r="B50" s="147" t="s">
        <v>44</v>
      </c>
      <c r="C50" s="7">
        <v>1</v>
      </c>
      <c r="D50" s="95"/>
      <c r="E50" s="163">
        <f t="shared" si="42"/>
        <v>0</v>
      </c>
      <c r="F50" s="86">
        <f t="shared" si="43"/>
        <v>0</v>
      </c>
      <c r="G50" s="22">
        <f t="shared" si="2"/>
        <v>0</v>
      </c>
      <c r="H50" s="18">
        <f t="shared" si="44"/>
        <v>0</v>
      </c>
      <c r="I50" s="22">
        <f t="shared" si="45"/>
        <v>0</v>
      </c>
      <c r="J50" s="18">
        <f>IF(AND(H50&gt;1),0,C50)</f>
        <v>1</v>
      </c>
      <c r="K50" s="83">
        <f t="shared" si="46"/>
        <v>0</v>
      </c>
      <c r="L50" s="18" t="str">
        <f t="shared" si="47"/>
        <v>belum</v>
      </c>
      <c r="M50" s="19"/>
      <c r="N50" s="33"/>
      <c r="O50" s="86">
        <f>IF(AND(N50=$BJ$3),$C$50,0)</f>
        <v>0</v>
      </c>
      <c r="P50" s="22">
        <f t="shared" si="48"/>
        <v>0</v>
      </c>
      <c r="Q50" s="18"/>
      <c r="R50" s="22">
        <f>IF(AND(Q50=$BJ$3),$C$50,0)</f>
        <v>0</v>
      </c>
      <c r="S50" s="82">
        <f t="shared" si="49"/>
        <v>0</v>
      </c>
      <c r="T50" s="33"/>
      <c r="U50" s="86">
        <f>IF(AND(T50=$BJ$3),$C$50,0)</f>
        <v>0</v>
      </c>
      <c r="V50" s="22">
        <f t="shared" si="50"/>
        <v>0</v>
      </c>
      <c r="W50" s="18"/>
      <c r="X50" s="22">
        <f>IF(AND(W50=$BJ$3),$C$50,0)</f>
        <v>0</v>
      </c>
      <c r="Y50" s="82">
        <f t="shared" si="51"/>
        <v>0</v>
      </c>
      <c r="Z50" s="33"/>
      <c r="AA50" s="86">
        <f>IF(AND(Z50=$BJ$3),$C$50,0)</f>
        <v>0</v>
      </c>
      <c r="AB50" s="22">
        <f t="shared" si="52"/>
        <v>0</v>
      </c>
      <c r="AC50" s="18"/>
      <c r="AD50" s="22">
        <f>IF(AND(AC50=$BJ$3),$C$50,0)</f>
        <v>0</v>
      </c>
      <c r="AE50" s="82">
        <f t="shared" si="53"/>
        <v>0</v>
      </c>
      <c r="AF50" s="33"/>
      <c r="AG50" s="86">
        <f>IF(AND(AF50=$BJ$3),$C$50,0)</f>
        <v>0</v>
      </c>
      <c r="AH50" s="22">
        <f t="shared" si="54"/>
        <v>0</v>
      </c>
      <c r="AI50" s="18"/>
      <c r="AJ50" s="22">
        <f>IF(AND(AI50=$BJ$3),$C$50,0)</f>
        <v>0</v>
      </c>
      <c r="AK50" s="82">
        <f t="shared" si="55"/>
        <v>0</v>
      </c>
      <c r="AL50" s="33"/>
      <c r="AM50" s="86">
        <f>IF(AND(AL50=$BJ$3),$C$50,0)</f>
        <v>0</v>
      </c>
      <c r="AN50" s="22">
        <f t="shared" si="56"/>
        <v>0</v>
      </c>
      <c r="AO50" s="18"/>
      <c r="AP50" s="22">
        <f>IF(AND(AO50=$BJ$3),$C$50,0)</f>
        <v>0</v>
      </c>
      <c r="AQ50" s="82">
        <f t="shared" si="57"/>
        <v>0</v>
      </c>
      <c r="AR50" s="33"/>
      <c r="AS50" s="86">
        <f>IF(AND(AR50=$BJ$3),$C$50,0)</f>
        <v>0</v>
      </c>
      <c r="AT50" s="22">
        <f t="shared" si="58"/>
        <v>0</v>
      </c>
      <c r="AU50" s="18"/>
      <c r="AV50" s="22">
        <f>IF(AND(AU50=$BJ$3),$C$50,0)</f>
        <v>0</v>
      </c>
      <c r="AW50" s="82">
        <f t="shared" si="59"/>
        <v>0</v>
      </c>
      <c r="AX50" s="33"/>
      <c r="AY50" s="86">
        <f>IF(AND(AX50=$BJ$3),$C$50,0)</f>
        <v>0</v>
      </c>
      <c r="AZ50" s="22">
        <f t="shared" si="60"/>
        <v>0</v>
      </c>
      <c r="BA50" s="33"/>
      <c r="BB50" s="22">
        <f>IF(AND(BA50=$BJ$3),$C$50,0)</f>
        <v>0</v>
      </c>
      <c r="BC50" s="22">
        <f t="shared" si="61"/>
        <v>0</v>
      </c>
      <c r="BD50" s="11" t="s">
        <v>138</v>
      </c>
    </row>
    <row r="51" spans="2:56" x14ac:dyDescent="0.25">
      <c r="B51" s="147" t="s">
        <v>45</v>
      </c>
      <c r="C51" s="7">
        <v>1</v>
      </c>
      <c r="D51" s="95"/>
      <c r="E51" s="163">
        <f t="shared" si="42"/>
        <v>0</v>
      </c>
      <c r="F51" s="86">
        <f t="shared" si="43"/>
        <v>0</v>
      </c>
      <c r="G51" s="22">
        <f t="shared" si="2"/>
        <v>0</v>
      </c>
      <c r="H51" s="18">
        <f t="shared" si="44"/>
        <v>0</v>
      </c>
      <c r="I51" s="22">
        <f t="shared" si="45"/>
        <v>0</v>
      </c>
      <c r="J51" s="18">
        <f>IF(AND(H51=0),C51,0)</f>
        <v>1</v>
      </c>
      <c r="K51" s="83">
        <f t="shared" si="46"/>
        <v>0</v>
      </c>
      <c r="L51" s="18" t="str">
        <f t="shared" si="47"/>
        <v>belum</v>
      </c>
      <c r="M51" s="19"/>
      <c r="N51" s="33"/>
      <c r="O51" s="86">
        <f>IF(AND(N51=$BJ$3),$C$51,0)</f>
        <v>0</v>
      </c>
      <c r="P51" s="22">
        <f t="shared" si="48"/>
        <v>0</v>
      </c>
      <c r="Q51" s="18"/>
      <c r="R51" s="22">
        <f>IF(AND(Q51=$BJ$3),$C$51,0)</f>
        <v>0</v>
      </c>
      <c r="S51" s="82">
        <f t="shared" si="49"/>
        <v>0</v>
      </c>
      <c r="T51" s="33"/>
      <c r="U51" s="86">
        <f>IF(AND(T51=$BJ$3),$C$51,0)</f>
        <v>0</v>
      </c>
      <c r="V51" s="22">
        <f t="shared" si="50"/>
        <v>0</v>
      </c>
      <c r="W51" s="18"/>
      <c r="X51" s="22">
        <f>IF(AND(W51=$BJ$3),$C$51,0)</f>
        <v>0</v>
      </c>
      <c r="Y51" s="82">
        <f t="shared" si="51"/>
        <v>0</v>
      </c>
      <c r="Z51" s="33"/>
      <c r="AA51" s="86">
        <f>IF(AND(Z51=$BJ$3),$C$51,0)</f>
        <v>0</v>
      </c>
      <c r="AB51" s="22">
        <f t="shared" si="52"/>
        <v>0</v>
      </c>
      <c r="AC51" s="18"/>
      <c r="AD51" s="22">
        <f>IF(AND(AC51=$BJ$3),$C$51,0)</f>
        <v>0</v>
      </c>
      <c r="AE51" s="82">
        <f t="shared" si="53"/>
        <v>0</v>
      </c>
      <c r="AF51" s="33"/>
      <c r="AG51" s="86">
        <f>IF(AND(AF51=$BJ$3),$C$51,0)</f>
        <v>0</v>
      </c>
      <c r="AH51" s="22">
        <f t="shared" si="54"/>
        <v>0</v>
      </c>
      <c r="AI51" s="18"/>
      <c r="AJ51" s="22">
        <f>IF(AND(AI51=$BJ$3),$C$51,0)</f>
        <v>0</v>
      </c>
      <c r="AK51" s="82">
        <f t="shared" si="55"/>
        <v>0</v>
      </c>
      <c r="AL51" s="33"/>
      <c r="AM51" s="86">
        <f>IF(AND(AL51=$BJ$3),$C$51,0)</f>
        <v>0</v>
      </c>
      <c r="AN51" s="22">
        <f t="shared" si="56"/>
        <v>0</v>
      </c>
      <c r="AO51" s="18"/>
      <c r="AP51" s="22">
        <f>IF(AND(AO51=$BJ$3),$C$51,0)</f>
        <v>0</v>
      </c>
      <c r="AQ51" s="82">
        <f t="shared" si="57"/>
        <v>0</v>
      </c>
      <c r="AR51" s="33"/>
      <c r="AS51" s="86">
        <f>IF(AND(AR51=$BJ$3),$C$51,0)</f>
        <v>0</v>
      </c>
      <c r="AT51" s="22">
        <f t="shared" si="58"/>
        <v>0</v>
      </c>
      <c r="AU51" s="18"/>
      <c r="AV51" s="22">
        <f>IF(AND(AU51=$BJ$3),$C$51,0)</f>
        <v>0</v>
      </c>
      <c r="AW51" s="82">
        <f t="shared" si="59"/>
        <v>0</v>
      </c>
      <c r="AX51" s="33"/>
      <c r="AY51" s="86">
        <f>IF(AND(AX51=$BJ$3),$C$51,0)</f>
        <v>0</v>
      </c>
      <c r="AZ51" s="22">
        <f t="shared" si="60"/>
        <v>0</v>
      </c>
      <c r="BA51" s="33"/>
      <c r="BB51" s="22">
        <f>IF(AND(BA51=$BJ$3),$C$51,0)</f>
        <v>0</v>
      </c>
      <c r="BC51" s="22">
        <f t="shared" si="61"/>
        <v>0</v>
      </c>
      <c r="BD51" s="11" t="s">
        <v>138</v>
      </c>
    </row>
    <row r="52" spans="2:56" x14ac:dyDescent="0.25">
      <c r="B52" s="146" t="s">
        <v>21</v>
      </c>
      <c r="C52" s="23">
        <f>SUM(C41:C51)</f>
        <v>18</v>
      </c>
      <c r="D52" s="28"/>
      <c r="F52" s="28">
        <f>SUM(F41:F51)</f>
        <v>0</v>
      </c>
      <c r="H52" s="28">
        <f>SUM(H41:H51)</f>
        <v>0</v>
      </c>
      <c r="I52" s="28">
        <f>SUM(I41:I51)</f>
        <v>0</v>
      </c>
      <c r="J52" s="19">
        <f>SUM(J41:J51)</f>
        <v>18</v>
      </c>
      <c r="K52" s="28">
        <f>SUM(K41:K51)</f>
        <v>0</v>
      </c>
      <c r="N52" s="33"/>
      <c r="O52" s="87">
        <f>SUM(O41:O51)</f>
        <v>0</v>
      </c>
      <c r="P52" s="22"/>
      <c r="Q52" s="18"/>
      <c r="R52" s="7">
        <f>SUM(R41:R51)</f>
        <v>0</v>
      </c>
      <c r="S52" s="82">
        <f t="shared" si="49"/>
        <v>0</v>
      </c>
      <c r="T52" s="33"/>
      <c r="U52" s="87">
        <f>SUM(U41:U51)</f>
        <v>0</v>
      </c>
      <c r="V52" s="22">
        <f t="shared" si="50"/>
        <v>0</v>
      </c>
      <c r="W52" s="18"/>
      <c r="X52" s="7">
        <f>SUM(X41:X51)</f>
        <v>0</v>
      </c>
      <c r="Y52" s="82">
        <f t="shared" si="51"/>
        <v>0</v>
      </c>
      <c r="Z52" s="33"/>
      <c r="AA52" s="87">
        <f>SUM(AA41:AA51)</f>
        <v>0</v>
      </c>
      <c r="AB52" s="22">
        <f t="shared" si="52"/>
        <v>0</v>
      </c>
      <c r="AC52" s="18"/>
      <c r="AD52" s="7">
        <f>SUM(AD41:AD51)</f>
        <v>0</v>
      </c>
      <c r="AE52" s="82">
        <f t="shared" si="53"/>
        <v>0</v>
      </c>
      <c r="AF52" s="33"/>
      <c r="AG52" s="87">
        <f>SUM(AG41:AG51)</f>
        <v>0</v>
      </c>
      <c r="AH52" s="22">
        <f t="shared" si="54"/>
        <v>0</v>
      </c>
      <c r="AI52" s="18"/>
      <c r="AJ52" s="7">
        <f>SUM(AJ41:AJ51)</f>
        <v>0</v>
      </c>
      <c r="AK52" s="82">
        <f t="shared" si="55"/>
        <v>0</v>
      </c>
      <c r="AL52" s="33"/>
      <c r="AM52" s="87">
        <f>SUM(AM41:AM51)</f>
        <v>0</v>
      </c>
      <c r="AN52" s="22">
        <f t="shared" si="56"/>
        <v>0</v>
      </c>
      <c r="AO52" s="18"/>
      <c r="AP52" s="7">
        <f>SUM(AP41:AP51)</f>
        <v>0</v>
      </c>
      <c r="AQ52" s="82">
        <f t="shared" si="57"/>
        <v>0</v>
      </c>
      <c r="AR52" s="33"/>
      <c r="AS52" s="87">
        <f>SUM(AS41:AS51)</f>
        <v>0</v>
      </c>
      <c r="AT52" s="22">
        <f t="shared" si="58"/>
        <v>0</v>
      </c>
      <c r="AU52" s="18"/>
      <c r="AV52" s="7">
        <f>SUM(AV41:AV51)</f>
        <v>0</v>
      </c>
      <c r="AW52" s="82">
        <f t="shared" si="59"/>
        <v>0</v>
      </c>
      <c r="AX52" s="33"/>
      <c r="AY52" s="87">
        <f>SUM(AY41:AY51)</f>
        <v>0</v>
      </c>
      <c r="AZ52" s="22">
        <f t="shared" si="60"/>
        <v>0</v>
      </c>
      <c r="BA52" s="33"/>
      <c r="BB52" s="28">
        <f>SUM(BB41:BB51)</f>
        <v>0</v>
      </c>
      <c r="BC52" s="22">
        <f t="shared" si="61"/>
        <v>0</v>
      </c>
      <c r="BD52" s="11" t="s">
        <v>138</v>
      </c>
    </row>
    <row r="53" spans="2:56" x14ac:dyDescent="0.25">
      <c r="B53" s="146" t="s">
        <v>109</v>
      </c>
      <c r="C53" s="53">
        <f>I52/C52</f>
        <v>0</v>
      </c>
      <c r="D53" s="28"/>
      <c r="N53" s="18"/>
      <c r="O53" s="19"/>
      <c r="P53" s="19"/>
      <c r="Q53" s="19"/>
      <c r="R53" s="19"/>
      <c r="S53" s="19"/>
      <c r="T53" s="18"/>
      <c r="U53" s="19"/>
      <c r="V53" s="19"/>
      <c r="W53" s="19"/>
      <c r="X53" s="19"/>
      <c r="Y53" s="19"/>
      <c r="Z53" s="18"/>
      <c r="AA53" s="19"/>
      <c r="AB53" s="19"/>
      <c r="AC53" s="19"/>
      <c r="AD53" s="19"/>
      <c r="AE53" s="19"/>
      <c r="AF53" s="18"/>
      <c r="AG53" s="19"/>
      <c r="AH53" s="19"/>
      <c r="AI53" s="19"/>
      <c r="AJ53" s="19"/>
      <c r="AK53" s="19"/>
      <c r="AL53" s="18"/>
      <c r="AM53" s="19"/>
      <c r="AN53" s="19"/>
      <c r="AO53" s="19"/>
      <c r="AP53" s="19"/>
      <c r="AQ53" s="19"/>
      <c r="AR53" s="18"/>
      <c r="AS53" s="19"/>
      <c r="AT53" s="19"/>
      <c r="AU53" s="19"/>
      <c r="AV53" s="19"/>
      <c r="AW53" s="19"/>
      <c r="AX53" s="18"/>
      <c r="AY53" s="19"/>
      <c r="AZ53" s="19"/>
      <c r="BA53" s="19"/>
      <c r="BB53" s="19"/>
      <c r="BC53" s="19"/>
      <c r="BD53" s="11" t="s">
        <v>138</v>
      </c>
    </row>
    <row r="54" spans="2:56" x14ac:dyDescent="0.25">
      <c r="N54" s="18"/>
      <c r="O54" s="19"/>
      <c r="P54" s="19"/>
      <c r="Q54" s="19"/>
      <c r="R54" s="19"/>
      <c r="S54" s="19"/>
      <c r="T54" s="18"/>
      <c r="U54" s="19"/>
      <c r="V54" s="19"/>
      <c r="W54" s="19"/>
      <c r="X54" s="19"/>
      <c r="Y54" s="19"/>
      <c r="Z54" s="18"/>
      <c r="AA54" s="19"/>
      <c r="AB54" s="19"/>
      <c r="AC54" s="19"/>
      <c r="AD54" s="19"/>
      <c r="AE54" s="19"/>
      <c r="AF54" s="18"/>
      <c r="AG54" s="19"/>
      <c r="AH54" s="19"/>
      <c r="AI54" s="19"/>
      <c r="AJ54" s="19"/>
      <c r="AK54" s="19"/>
      <c r="AL54" s="18"/>
      <c r="AM54" s="19"/>
      <c r="AN54" s="19"/>
      <c r="AO54" s="19"/>
      <c r="AP54" s="19"/>
      <c r="AQ54" s="19"/>
      <c r="AR54" s="18"/>
      <c r="AS54" s="19"/>
      <c r="AT54" s="19"/>
      <c r="AU54" s="19"/>
      <c r="AV54" s="19"/>
      <c r="AW54" s="19"/>
      <c r="AX54" s="18"/>
      <c r="AY54" s="19"/>
      <c r="AZ54" s="19"/>
      <c r="BA54" s="19"/>
      <c r="BB54" s="19"/>
      <c r="BC54" s="19"/>
      <c r="BD54" s="11" t="s">
        <v>138</v>
      </c>
    </row>
    <row r="55" spans="2:56" hidden="1" x14ac:dyDescent="0.25">
      <c r="B55" s="205" t="s">
        <v>58</v>
      </c>
      <c r="C55" s="205"/>
      <c r="D55" s="205"/>
      <c r="E55" s="197" t="s">
        <v>98</v>
      </c>
      <c r="F55" s="22"/>
      <c r="G55" s="22">
        <v>1</v>
      </c>
      <c r="H55" s="22" t="s">
        <v>100</v>
      </c>
      <c r="I55" s="22"/>
      <c r="J55" s="22"/>
      <c r="K55" s="22"/>
      <c r="L55" s="199" t="s">
        <v>136</v>
      </c>
      <c r="N55" s="199" t="s">
        <v>140</v>
      </c>
      <c r="O55" s="192"/>
      <c r="P55" s="192"/>
      <c r="Q55" s="192"/>
      <c r="R55" s="192"/>
      <c r="S55" s="192"/>
      <c r="T55" s="199"/>
      <c r="U55" s="192"/>
      <c r="V55" s="192"/>
      <c r="W55" s="192"/>
      <c r="X55" s="192"/>
      <c r="Y55" s="192"/>
      <c r="Z55" s="199"/>
      <c r="AA55" s="192"/>
      <c r="AB55" s="192"/>
      <c r="AC55" s="192"/>
      <c r="AD55" s="192"/>
      <c r="AE55" s="192"/>
      <c r="AF55" s="199"/>
      <c r="AG55" s="192"/>
      <c r="AH55" s="192"/>
      <c r="AI55" s="192"/>
      <c r="AJ55" s="192"/>
      <c r="AK55" s="192"/>
      <c r="AL55" s="199"/>
      <c r="AM55" s="192"/>
      <c r="AN55" s="192"/>
      <c r="AO55" s="192"/>
      <c r="AP55" s="192"/>
      <c r="AQ55" s="192"/>
      <c r="AR55" s="199"/>
      <c r="AS55" s="192"/>
      <c r="AT55" s="192"/>
      <c r="AU55" s="192"/>
      <c r="AV55" s="192"/>
      <c r="AW55" s="192"/>
      <c r="AX55" s="199"/>
      <c r="AY55" s="192"/>
      <c r="AZ55" s="192"/>
      <c r="BA55" s="192"/>
      <c r="BD55" s="11" t="s">
        <v>139</v>
      </c>
    </row>
    <row r="56" spans="2:56" hidden="1" x14ac:dyDescent="0.25">
      <c r="B56" s="8" t="s">
        <v>8</v>
      </c>
      <c r="C56" s="23" t="s">
        <v>9</v>
      </c>
      <c r="D56" s="23" t="s">
        <v>10</v>
      </c>
      <c r="E56" s="198"/>
      <c r="F56" s="22"/>
      <c r="G56" s="22" t="str">
        <f t="shared" ref="G56:G68" si="62">D56</f>
        <v>nilai</v>
      </c>
      <c r="H56" s="22" t="s">
        <v>122</v>
      </c>
      <c r="I56" s="22" t="s">
        <v>99</v>
      </c>
      <c r="J56" s="22" t="s">
        <v>129</v>
      </c>
      <c r="K56" s="22" t="s">
        <v>123</v>
      </c>
      <c r="L56" s="192"/>
      <c r="N56" s="45">
        <v>1</v>
      </c>
      <c r="O56" s="45"/>
      <c r="P56" s="45"/>
      <c r="Q56" s="45">
        <v>2</v>
      </c>
      <c r="R56" s="45"/>
      <c r="S56" s="45"/>
      <c r="T56" s="45">
        <v>3</v>
      </c>
      <c r="U56" s="45"/>
      <c r="V56" s="45"/>
      <c r="W56" s="45">
        <v>4</v>
      </c>
      <c r="X56" s="45"/>
      <c r="Y56" s="45"/>
      <c r="Z56" s="45">
        <v>5</v>
      </c>
      <c r="AA56" s="45"/>
      <c r="AB56" s="45"/>
      <c r="AC56" s="45">
        <v>6</v>
      </c>
      <c r="AD56" s="45"/>
      <c r="AE56" s="45"/>
      <c r="AF56" s="45">
        <v>7</v>
      </c>
      <c r="AG56" s="45"/>
      <c r="AH56" s="45"/>
      <c r="AI56" s="45">
        <v>8</v>
      </c>
      <c r="AJ56" s="45"/>
      <c r="AK56" s="45"/>
      <c r="AL56" s="45">
        <v>9</v>
      </c>
      <c r="AM56" s="45"/>
      <c r="AN56" s="45"/>
      <c r="AO56" s="45">
        <v>10</v>
      </c>
      <c r="AP56" s="45"/>
      <c r="AQ56" s="45"/>
      <c r="AR56" s="45">
        <v>11</v>
      </c>
      <c r="AS56" s="45"/>
      <c r="AT56" s="45"/>
      <c r="AU56" s="45">
        <v>12</v>
      </c>
      <c r="AV56" s="45"/>
      <c r="AW56" s="45"/>
      <c r="AX56" s="45">
        <v>13</v>
      </c>
      <c r="AY56" s="45"/>
      <c r="AZ56" s="45"/>
      <c r="BA56" s="45">
        <v>14</v>
      </c>
      <c r="BD56" s="11" t="s">
        <v>139</v>
      </c>
    </row>
    <row r="57" spans="2:56" hidden="1" x14ac:dyDescent="0.25">
      <c r="B57" s="2" t="str">
        <f>PROSES!B56</f>
        <v>Kimia Organik II</v>
      </c>
      <c r="C57" s="2">
        <f>PROSES!C56</f>
        <v>2</v>
      </c>
      <c r="D57" s="2">
        <f>PROSES!D56</f>
        <v>0</v>
      </c>
      <c r="E57" s="19">
        <f>PROSES!E56</f>
        <v>0</v>
      </c>
      <c r="F57" s="22">
        <f t="shared" ref="F57:F68" si="63">IF(AND(E57=0),0,C57)</f>
        <v>0</v>
      </c>
      <c r="G57" s="22">
        <f t="shared" si="62"/>
        <v>0</v>
      </c>
      <c r="H57" s="18">
        <f t="shared" ref="H57:H68" si="64">IF(AND(D57=$BF$3),$BG$3,IF(AND(D57=$BF$5),$BG$5,IF(AND(D57=$BF$6),$BG$6,IF(AND(D57=$BF$7),$BG$7,IF(AND(D57=$BF$8),$BG$8,IF(AND(D57=$BF$9),$BG$9,IF(AND(D57=$BF$10),$BG$10,IF(AND(D57=$BF$11),$BG$11))))))))</f>
        <v>0</v>
      </c>
      <c r="I57" s="22">
        <f t="shared" ref="I57:I68" si="65">H57*C57</f>
        <v>0</v>
      </c>
      <c r="J57" s="18">
        <f>IF(AND(H57=0),C57,0)</f>
        <v>2</v>
      </c>
      <c r="K57" s="18">
        <f t="shared" ref="K57:K68" si="66">IF(AND(J57=0),C57,0)</f>
        <v>0</v>
      </c>
      <c r="L57" s="18" t="str">
        <f t="shared" ref="L57:L68" si="67">IF(AND(J57=0),"lulus","belum")</f>
        <v>belum</v>
      </c>
      <c r="M57" s="19"/>
      <c r="N57" s="18"/>
      <c r="O57" s="22">
        <f>IF(AND(N57=$BJ$3),$C$57,0)</f>
        <v>0</v>
      </c>
      <c r="P57" s="22">
        <f t="shared" ref="P57:P68" si="68">IF(AND(N57&gt;0),1,0)</f>
        <v>0</v>
      </c>
      <c r="Q57" s="33"/>
      <c r="R57" s="22">
        <f>IF(AND(Q57=$BJ$3),$C$57,0)</f>
        <v>0</v>
      </c>
      <c r="S57" s="22">
        <f t="shared" ref="S57:S68" si="69">IF(AND(Q57&gt;0),1,0)</f>
        <v>0</v>
      </c>
      <c r="T57" s="18"/>
      <c r="U57" s="22">
        <f>IF(AND(T57=$BJ$3),$C$57,0)</f>
        <v>0</v>
      </c>
      <c r="V57" s="22">
        <f t="shared" ref="V57:V68" si="70">IF(AND(T57&gt;0),1,0)</f>
        <v>0</v>
      </c>
      <c r="W57" s="33"/>
      <c r="X57" s="22">
        <f>IF(AND(W57=$BJ$3),$C$57,0)</f>
        <v>0</v>
      </c>
      <c r="Y57" s="22">
        <f t="shared" ref="Y57:Y68" si="71">IF(AND(W57&gt;0),1,0)</f>
        <v>0</v>
      </c>
      <c r="Z57" s="18"/>
      <c r="AA57" s="22">
        <f>IF(AND(Z57=$BJ$3),$C$57,0)</f>
        <v>0</v>
      </c>
      <c r="AB57" s="22">
        <f t="shared" ref="AB57:AB68" si="72">IF(AND(Z57&gt;0),1,0)</f>
        <v>0</v>
      </c>
      <c r="AC57" s="33"/>
      <c r="AD57" s="22">
        <f>IF(AND(AC57=$BJ$3),$C$57,0)</f>
        <v>0</v>
      </c>
      <c r="AE57" s="22">
        <f t="shared" ref="AE57:AE68" si="73">IF(AND(AC57&gt;0),1,0)</f>
        <v>0</v>
      </c>
      <c r="AF57" s="18"/>
      <c r="AG57" s="22">
        <f>IF(AND(AF57=$BJ$3),$C$57,0)</f>
        <v>0</v>
      </c>
      <c r="AH57" s="22">
        <f t="shared" ref="AH57:AH68" si="74">IF(AND(AF57&gt;0),1,0)</f>
        <v>0</v>
      </c>
      <c r="AI57" s="33"/>
      <c r="AJ57" s="22">
        <f>IF(AND(AI57=$BJ$3),$C$57,0)</f>
        <v>0</v>
      </c>
      <c r="AK57" s="22">
        <f t="shared" ref="AK57:AK68" si="75">IF(AND(AI57&gt;0),1,0)</f>
        <v>0</v>
      </c>
      <c r="AL57" s="18"/>
      <c r="AM57" s="22">
        <f>IF(AND(AL57=$BJ$3),$C$57,0)</f>
        <v>0</v>
      </c>
      <c r="AN57" s="22">
        <f t="shared" ref="AN57:AN68" si="76">IF(AND(AL57&gt;0),1,0)</f>
        <v>0</v>
      </c>
      <c r="AO57" s="33"/>
      <c r="AP57" s="22">
        <f>IF(AND(AO57=$BJ$3),$C$57,0)</f>
        <v>0</v>
      </c>
      <c r="AQ57" s="22">
        <f t="shared" ref="AQ57:AQ68" si="77">IF(AND(AO57&gt;0),1,0)</f>
        <v>0</v>
      </c>
      <c r="AR57" s="18"/>
      <c r="AS57" s="22">
        <f>IF(AND(AR57=$BJ$3),$C$57,0)</f>
        <v>0</v>
      </c>
      <c r="AT57" s="22">
        <f t="shared" ref="AT57:AT68" si="78">IF(AND(AR57&gt;0),1,0)</f>
        <v>0</v>
      </c>
      <c r="AU57" s="33"/>
      <c r="AV57" s="22">
        <f>IF(AND(AU57=$BJ$3),$C$57,0)</f>
        <v>0</v>
      </c>
      <c r="AW57" s="22">
        <f t="shared" ref="AW57:AW68" si="79">IF(AND(AU57&gt;0),1,0)</f>
        <v>0</v>
      </c>
      <c r="AX57" s="18"/>
      <c r="AY57" s="22">
        <f>IF(AND(AX57=$BJ$3),$C$57,0)</f>
        <v>0</v>
      </c>
      <c r="AZ57" s="22">
        <f t="shared" ref="AZ57:AZ68" si="80">IF(AND(AX57&gt;0),1,0)</f>
        <v>0</v>
      </c>
      <c r="BA57" s="33"/>
      <c r="BB57" s="22">
        <f>IF(AND(BA57=$BJ$3),$C$57,0)</f>
        <v>0</v>
      </c>
      <c r="BC57" s="22">
        <f t="shared" ref="BC57:BC68" si="81">IF(AND(BA57&gt;0),1,0)</f>
        <v>0</v>
      </c>
      <c r="BD57" s="11" t="s">
        <v>139</v>
      </c>
    </row>
    <row r="58" spans="2:56" hidden="1" x14ac:dyDescent="0.25">
      <c r="B58" s="2" t="str">
        <f>PROSES!B57</f>
        <v>Biokimia</v>
      </c>
      <c r="C58" s="2">
        <f>PROSES!C57</f>
        <v>3</v>
      </c>
      <c r="D58" s="2">
        <f>PROSES!D57</f>
        <v>0</v>
      </c>
      <c r="E58" s="19">
        <f>PROSES!E57</f>
        <v>0</v>
      </c>
      <c r="F58" s="22">
        <f t="shared" si="63"/>
        <v>0</v>
      </c>
      <c r="G58" s="22">
        <f t="shared" si="62"/>
        <v>0</v>
      </c>
      <c r="H58" s="18">
        <f t="shared" si="64"/>
        <v>0</v>
      </c>
      <c r="I58" s="22">
        <f t="shared" si="65"/>
        <v>0</v>
      </c>
      <c r="J58" s="18">
        <f>IF(AND(H58=0),C58,0)</f>
        <v>3</v>
      </c>
      <c r="K58" s="18">
        <f t="shared" si="66"/>
        <v>0</v>
      </c>
      <c r="L58" s="18" t="str">
        <f t="shared" si="67"/>
        <v>belum</v>
      </c>
      <c r="M58" s="19"/>
      <c r="N58" s="18"/>
      <c r="O58" s="22">
        <f>IF(AND(N58=$BJ$3),$C$58,0)</f>
        <v>0</v>
      </c>
      <c r="P58" s="22">
        <f t="shared" si="68"/>
        <v>0</v>
      </c>
      <c r="Q58" s="33"/>
      <c r="R58" s="22">
        <f>IF(AND(Q58=$BJ$3),$C$58,0)</f>
        <v>0</v>
      </c>
      <c r="S58" s="22">
        <f t="shared" si="69"/>
        <v>0</v>
      </c>
      <c r="T58" s="18"/>
      <c r="U58" s="22">
        <f>IF(AND(T58=$BJ$3),$C$58,0)</f>
        <v>0</v>
      </c>
      <c r="V58" s="22">
        <f t="shared" si="70"/>
        <v>0</v>
      </c>
      <c r="W58" s="33"/>
      <c r="X58" s="22">
        <f>IF(AND(W58=$BJ$3),$C$58,0)</f>
        <v>0</v>
      </c>
      <c r="Y58" s="22">
        <f t="shared" si="71"/>
        <v>0</v>
      </c>
      <c r="Z58" s="18"/>
      <c r="AA58" s="22">
        <f>IF(AND(Z58=$BJ$3),$C$58,0)</f>
        <v>0</v>
      </c>
      <c r="AB58" s="22">
        <f t="shared" si="72"/>
        <v>0</v>
      </c>
      <c r="AC58" s="33"/>
      <c r="AD58" s="22">
        <f>IF(AND(AC58=$BJ$3),$C$58,0)</f>
        <v>0</v>
      </c>
      <c r="AE58" s="22">
        <f t="shared" si="73"/>
        <v>0</v>
      </c>
      <c r="AF58" s="18"/>
      <c r="AG58" s="22">
        <f>IF(AND(AF58=$BJ$3),$C$58,0)</f>
        <v>0</v>
      </c>
      <c r="AH58" s="22">
        <f t="shared" si="74"/>
        <v>0</v>
      </c>
      <c r="AI58" s="33"/>
      <c r="AJ58" s="22">
        <f>IF(AND(AI58=$BJ$3),$C$58,0)</f>
        <v>0</v>
      </c>
      <c r="AK58" s="22">
        <f t="shared" si="75"/>
        <v>0</v>
      </c>
      <c r="AL58" s="18"/>
      <c r="AM58" s="22">
        <f>IF(AND(AL58=$BJ$3),$C$58,0)</f>
        <v>0</v>
      </c>
      <c r="AN58" s="22">
        <f t="shared" si="76"/>
        <v>0</v>
      </c>
      <c r="AO58" s="33"/>
      <c r="AP58" s="22">
        <f>IF(AND(AO58=$BJ$3),$C$58,0)</f>
        <v>0</v>
      </c>
      <c r="AQ58" s="22">
        <f t="shared" si="77"/>
        <v>0</v>
      </c>
      <c r="AR58" s="18"/>
      <c r="AS58" s="22">
        <f>IF(AND(AR58=$BJ$3),$C$58,0)</f>
        <v>0</v>
      </c>
      <c r="AT58" s="22">
        <f t="shared" si="78"/>
        <v>0</v>
      </c>
      <c r="AU58" s="33"/>
      <c r="AV58" s="22">
        <f>IF(AND(AU58=$BJ$3),$C$58,0)</f>
        <v>0</v>
      </c>
      <c r="AW58" s="22">
        <f t="shared" si="79"/>
        <v>0</v>
      </c>
      <c r="AX58" s="18"/>
      <c r="AY58" s="22">
        <f>IF(AND(AX58=$BJ$3),$C$58,0)</f>
        <v>0</v>
      </c>
      <c r="AZ58" s="22">
        <f t="shared" si="80"/>
        <v>0</v>
      </c>
      <c r="BA58" s="33"/>
      <c r="BB58" s="22">
        <f>IF(AND(BA58=$BJ$3),$C$58,0)</f>
        <v>0</v>
      </c>
      <c r="BC58" s="22">
        <f t="shared" si="81"/>
        <v>0</v>
      </c>
      <c r="BD58" s="11" t="s">
        <v>139</v>
      </c>
    </row>
    <row r="59" spans="2:56" hidden="1" x14ac:dyDescent="0.25">
      <c r="B59" s="2" t="str">
        <f>PROSES!B58</f>
        <v>PAI Akhlak</v>
      </c>
      <c r="C59" s="2">
        <f>PROSES!C58</f>
        <v>1</v>
      </c>
      <c r="D59" s="2">
        <f>PROSES!D58</f>
        <v>0</v>
      </c>
      <c r="E59" s="19">
        <f>PROSES!E58</f>
        <v>0</v>
      </c>
      <c r="F59" s="22">
        <f t="shared" si="63"/>
        <v>0</v>
      </c>
      <c r="G59" s="22">
        <f t="shared" si="62"/>
        <v>0</v>
      </c>
      <c r="H59" s="18">
        <f t="shared" si="64"/>
        <v>0</v>
      </c>
      <c r="I59" s="22">
        <f t="shared" si="65"/>
        <v>0</v>
      </c>
      <c r="J59" s="18">
        <f>IF(AND(H59&gt;1),0,C59)</f>
        <v>1</v>
      </c>
      <c r="K59" s="18">
        <f t="shared" si="66"/>
        <v>0</v>
      </c>
      <c r="L59" s="18" t="str">
        <f t="shared" si="67"/>
        <v>belum</v>
      </c>
      <c r="M59" s="19"/>
      <c r="N59" s="18"/>
      <c r="O59" s="22">
        <f>IF(AND(N59=$BJ$3),$C$59,0)</f>
        <v>0</v>
      </c>
      <c r="P59" s="22">
        <f t="shared" si="68"/>
        <v>0</v>
      </c>
      <c r="Q59" s="33"/>
      <c r="R59" s="22">
        <f>IF(AND(Q59=$BJ$3),$C$59,0)</f>
        <v>0</v>
      </c>
      <c r="S59" s="22">
        <f t="shared" si="69"/>
        <v>0</v>
      </c>
      <c r="T59" s="18"/>
      <c r="U59" s="22">
        <f>IF(AND(T59=$BJ$3),$C$59,0)</f>
        <v>0</v>
      </c>
      <c r="V59" s="22">
        <f t="shared" si="70"/>
        <v>0</v>
      </c>
      <c r="W59" s="33"/>
      <c r="X59" s="22">
        <f>IF(AND(W59=$BJ$3),$C$59,0)</f>
        <v>0</v>
      </c>
      <c r="Y59" s="22">
        <f t="shared" si="71"/>
        <v>0</v>
      </c>
      <c r="Z59" s="18"/>
      <c r="AA59" s="22">
        <f>IF(AND(Z59=$BJ$3),$C$59,0)</f>
        <v>0</v>
      </c>
      <c r="AB59" s="22">
        <f t="shared" si="72"/>
        <v>0</v>
      </c>
      <c r="AC59" s="33"/>
      <c r="AD59" s="22">
        <f>IF(AND(AC59=$BJ$3),$C$59,0)</f>
        <v>0</v>
      </c>
      <c r="AE59" s="22">
        <f t="shared" si="73"/>
        <v>0</v>
      </c>
      <c r="AF59" s="18"/>
      <c r="AG59" s="22">
        <f>IF(AND(AF59=$BJ$3),$C$59,0)</f>
        <v>0</v>
      </c>
      <c r="AH59" s="22">
        <f t="shared" si="74"/>
        <v>0</v>
      </c>
      <c r="AI59" s="33"/>
      <c r="AJ59" s="22">
        <f>IF(AND(AI59=$BJ$3),$C$59,0)</f>
        <v>0</v>
      </c>
      <c r="AK59" s="22">
        <f t="shared" si="75"/>
        <v>0</v>
      </c>
      <c r="AL59" s="18"/>
      <c r="AM59" s="22">
        <f>IF(AND(AL59=$BJ$3),$C$59,0)</f>
        <v>0</v>
      </c>
      <c r="AN59" s="22">
        <f t="shared" si="76"/>
        <v>0</v>
      </c>
      <c r="AO59" s="33"/>
      <c r="AP59" s="22">
        <f>IF(AND(AO59=$BJ$3),$C$59,0)</f>
        <v>0</v>
      </c>
      <c r="AQ59" s="22">
        <f t="shared" si="77"/>
        <v>0</v>
      </c>
      <c r="AR59" s="18"/>
      <c r="AS59" s="22">
        <f>IF(AND(AR59=$BJ$3),$C$59,0)</f>
        <v>0</v>
      </c>
      <c r="AT59" s="22">
        <f t="shared" si="78"/>
        <v>0</v>
      </c>
      <c r="AU59" s="33"/>
      <c r="AV59" s="22">
        <f>IF(AND(AU59=$BJ$3),$C$59,0)</f>
        <v>0</v>
      </c>
      <c r="AW59" s="22">
        <f t="shared" si="79"/>
        <v>0</v>
      </c>
      <c r="AX59" s="18"/>
      <c r="AY59" s="22">
        <f>IF(AND(AX59=$BJ$3),$C$59,0)</f>
        <v>0</v>
      </c>
      <c r="AZ59" s="22">
        <f t="shared" si="80"/>
        <v>0</v>
      </c>
      <c r="BA59" s="33"/>
      <c r="BB59" s="22">
        <f>IF(AND(BA59=$BJ$3),$C$59,0)</f>
        <v>0</v>
      </c>
      <c r="BC59" s="22">
        <f t="shared" si="81"/>
        <v>0</v>
      </c>
      <c r="BD59" s="11" t="s">
        <v>139</v>
      </c>
    </row>
    <row r="60" spans="2:56" hidden="1" x14ac:dyDescent="0.25">
      <c r="B60" s="2" t="str">
        <f>PROSES!B59</f>
        <v>Patologi</v>
      </c>
      <c r="C60" s="2">
        <f>PROSES!C59</f>
        <v>2</v>
      </c>
      <c r="D60" s="2">
        <f>PROSES!D59</f>
        <v>0</v>
      </c>
      <c r="E60" s="19">
        <f>PROSES!E59</f>
        <v>0</v>
      </c>
      <c r="F60" s="22">
        <f t="shared" si="63"/>
        <v>0</v>
      </c>
      <c r="G60" s="22">
        <f t="shared" si="62"/>
        <v>0</v>
      </c>
      <c r="H60" s="18">
        <f t="shared" si="64"/>
        <v>0</v>
      </c>
      <c r="I60" s="22">
        <f t="shared" si="65"/>
        <v>0</v>
      </c>
      <c r="J60" s="18">
        <f>IF(AND(H60=0),C60,0)</f>
        <v>2</v>
      </c>
      <c r="K60" s="18">
        <f t="shared" si="66"/>
        <v>0</v>
      </c>
      <c r="L60" s="18" t="str">
        <f t="shared" si="67"/>
        <v>belum</v>
      </c>
      <c r="M60" s="19"/>
      <c r="N60" s="18"/>
      <c r="O60" s="22">
        <f>IF(AND(N60=$BJ$3),$C$60,0)</f>
        <v>0</v>
      </c>
      <c r="P60" s="22">
        <f t="shared" si="68"/>
        <v>0</v>
      </c>
      <c r="Q60" s="33"/>
      <c r="R60" s="22">
        <f>IF(AND(Q60=$BJ$3),$C$60,0)</f>
        <v>0</v>
      </c>
      <c r="S60" s="22">
        <f t="shared" si="69"/>
        <v>0</v>
      </c>
      <c r="T60" s="18"/>
      <c r="U60" s="22">
        <f>IF(AND(T60=$BJ$3),$C$60,0)</f>
        <v>0</v>
      </c>
      <c r="V60" s="22">
        <f t="shared" si="70"/>
        <v>0</v>
      </c>
      <c r="W60" s="33"/>
      <c r="X60" s="22">
        <f>IF(AND(W60=$BJ$3),$C$60,0)</f>
        <v>0</v>
      </c>
      <c r="Y60" s="22">
        <f t="shared" si="71"/>
        <v>0</v>
      </c>
      <c r="Z60" s="18"/>
      <c r="AA60" s="22">
        <f>IF(AND(Z60=$BJ$3),$C$60,0)</f>
        <v>0</v>
      </c>
      <c r="AB60" s="22">
        <f t="shared" si="72"/>
        <v>0</v>
      </c>
      <c r="AC60" s="33"/>
      <c r="AD60" s="22">
        <f>IF(AND(AC60=$BJ$3),$C$60,0)</f>
        <v>0</v>
      </c>
      <c r="AE60" s="22">
        <f t="shared" si="73"/>
        <v>0</v>
      </c>
      <c r="AF60" s="18"/>
      <c r="AG60" s="22">
        <f>IF(AND(AF60=$BJ$3),$C$60,0)</f>
        <v>0</v>
      </c>
      <c r="AH60" s="22">
        <f t="shared" si="74"/>
        <v>0</v>
      </c>
      <c r="AI60" s="33"/>
      <c r="AJ60" s="22">
        <f>IF(AND(AI60=$BJ$3),$C$60,0)</f>
        <v>0</v>
      </c>
      <c r="AK60" s="22">
        <f t="shared" si="75"/>
        <v>0</v>
      </c>
      <c r="AL60" s="18"/>
      <c r="AM60" s="22">
        <f>IF(AND(AL60=$BJ$3),$C$60,0)</f>
        <v>0</v>
      </c>
      <c r="AN60" s="22">
        <f t="shared" si="76"/>
        <v>0</v>
      </c>
      <c r="AO60" s="33"/>
      <c r="AP60" s="22">
        <f>IF(AND(AO60=$BJ$3),$C$60,0)</f>
        <v>0</v>
      </c>
      <c r="AQ60" s="22">
        <f t="shared" si="77"/>
        <v>0</v>
      </c>
      <c r="AR60" s="18"/>
      <c r="AS60" s="22">
        <f>IF(AND(AR60=$BJ$3),$C$60,0)</f>
        <v>0</v>
      </c>
      <c r="AT60" s="22">
        <f t="shared" si="78"/>
        <v>0</v>
      </c>
      <c r="AU60" s="33"/>
      <c r="AV60" s="22">
        <f>IF(AND(AU60=$BJ$3),$C$60,0)</f>
        <v>0</v>
      </c>
      <c r="AW60" s="22">
        <f t="shared" si="79"/>
        <v>0</v>
      </c>
      <c r="AX60" s="18"/>
      <c r="AY60" s="22">
        <f>IF(AND(AX60=$BJ$3),$C$60,0)</f>
        <v>0</v>
      </c>
      <c r="AZ60" s="22">
        <f t="shared" si="80"/>
        <v>0</v>
      </c>
      <c r="BA60" s="33"/>
      <c r="BB60" s="22">
        <f>IF(AND(BA60=$BJ$3),$C$60,0)</f>
        <v>0</v>
      </c>
      <c r="BC60" s="22">
        <f t="shared" si="81"/>
        <v>0</v>
      </c>
      <c r="BD60" s="11" t="s">
        <v>139</v>
      </c>
    </row>
    <row r="61" spans="2:56" hidden="1" x14ac:dyDescent="0.25">
      <c r="B61" s="2" t="str">
        <f>PROSES!B60</f>
        <v>Standardisasi Bahan Alam</v>
      </c>
      <c r="C61" s="2">
        <f>PROSES!C60</f>
        <v>2</v>
      </c>
      <c r="D61" s="2">
        <f>PROSES!D60</f>
        <v>0</v>
      </c>
      <c r="E61" s="19">
        <f>PROSES!E60</f>
        <v>0</v>
      </c>
      <c r="F61" s="22">
        <f t="shared" si="63"/>
        <v>0</v>
      </c>
      <c r="G61" s="22">
        <f t="shared" si="62"/>
        <v>0</v>
      </c>
      <c r="H61" s="18">
        <f t="shared" si="64"/>
        <v>0</v>
      </c>
      <c r="I61" s="22">
        <f t="shared" si="65"/>
        <v>0</v>
      </c>
      <c r="J61" s="18">
        <f>IF(AND(H61&gt;1),0,C61)</f>
        <v>2</v>
      </c>
      <c r="K61" s="18">
        <f t="shared" si="66"/>
        <v>0</v>
      </c>
      <c r="L61" s="18" t="str">
        <f t="shared" si="67"/>
        <v>belum</v>
      </c>
      <c r="M61" s="19"/>
      <c r="N61" s="18"/>
      <c r="O61" s="22">
        <f>IF(AND(N61=$BJ$3),$C$61,0)</f>
        <v>0</v>
      </c>
      <c r="P61" s="22">
        <f t="shared" si="68"/>
        <v>0</v>
      </c>
      <c r="Q61" s="33"/>
      <c r="R61" s="22">
        <f>IF(AND(Q61=$BJ$3),$C$61,0)</f>
        <v>0</v>
      </c>
      <c r="S61" s="22">
        <f t="shared" si="69"/>
        <v>0</v>
      </c>
      <c r="T61" s="18"/>
      <c r="U61" s="22">
        <f>IF(AND(T61=$BJ$3),$C$61,0)</f>
        <v>0</v>
      </c>
      <c r="V61" s="22">
        <f t="shared" si="70"/>
        <v>0</v>
      </c>
      <c r="W61" s="33"/>
      <c r="X61" s="22">
        <f>IF(AND(W61=$BJ$3),$C$61,0)</f>
        <v>0</v>
      </c>
      <c r="Y61" s="22">
        <f t="shared" si="71"/>
        <v>0</v>
      </c>
      <c r="Z61" s="18"/>
      <c r="AA61" s="22">
        <f>IF(AND(Z61=$BJ$3),$C$61,0)</f>
        <v>0</v>
      </c>
      <c r="AB61" s="22">
        <f t="shared" si="72"/>
        <v>0</v>
      </c>
      <c r="AC61" s="33"/>
      <c r="AD61" s="22">
        <f>IF(AND(AC61=$BJ$3),$C$61,0)</f>
        <v>0</v>
      </c>
      <c r="AE61" s="22">
        <f t="shared" si="73"/>
        <v>0</v>
      </c>
      <c r="AF61" s="18"/>
      <c r="AG61" s="22">
        <f>IF(AND(AF61=$BJ$3),$C$61,0)</f>
        <v>0</v>
      </c>
      <c r="AH61" s="22">
        <f t="shared" si="74"/>
        <v>0</v>
      </c>
      <c r="AI61" s="33"/>
      <c r="AJ61" s="22">
        <f>IF(AND(AI61=$BJ$3),$C$61,0)</f>
        <v>0</v>
      </c>
      <c r="AK61" s="22">
        <f t="shared" si="75"/>
        <v>0</v>
      </c>
      <c r="AL61" s="18"/>
      <c r="AM61" s="22">
        <f>IF(AND(AL61=$BJ$3),$C$61,0)</f>
        <v>0</v>
      </c>
      <c r="AN61" s="22">
        <f t="shared" si="76"/>
        <v>0</v>
      </c>
      <c r="AO61" s="33"/>
      <c r="AP61" s="22">
        <f>IF(AND(AO61=$BJ$3),$C$61,0)</f>
        <v>0</v>
      </c>
      <c r="AQ61" s="22">
        <f t="shared" si="77"/>
        <v>0</v>
      </c>
      <c r="AR61" s="18"/>
      <c r="AS61" s="22">
        <f>IF(AND(AR61=$BJ$3),$C$61,0)</f>
        <v>0</v>
      </c>
      <c r="AT61" s="22">
        <f t="shared" si="78"/>
        <v>0</v>
      </c>
      <c r="AU61" s="33"/>
      <c r="AV61" s="22">
        <f>IF(AND(AU61=$BJ$3),$C$61,0)</f>
        <v>0</v>
      </c>
      <c r="AW61" s="22">
        <f t="shared" si="79"/>
        <v>0</v>
      </c>
      <c r="AX61" s="18"/>
      <c r="AY61" s="22">
        <f>IF(AND(AX61=$BJ$3),$C$61,0)</f>
        <v>0</v>
      </c>
      <c r="AZ61" s="22">
        <f t="shared" si="80"/>
        <v>0</v>
      </c>
      <c r="BA61" s="33"/>
      <c r="BB61" s="22">
        <f>IF(AND(BA61=$BJ$3),$C$61,0)</f>
        <v>0</v>
      </c>
      <c r="BC61" s="22">
        <f t="shared" si="81"/>
        <v>0</v>
      </c>
      <c r="BD61" s="11" t="s">
        <v>139</v>
      </c>
    </row>
    <row r="62" spans="2:56" hidden="1" x14ac:dyDescent="0.25">
      <c r="B62" s="2" t="str">
        <f>PROSES!B61</f>
        <v>Ilmu Meracik Obat</v>
      </c>
      <c r="C62" s="2">
        <f>PROSES!C61</f>
        <v>2</v>
      </c>
      <c r="D62" s="2">
        <f>PROSES!D61</f>
        <v>0</v>
      </c>
      <c r="E62" s="19">
        <f>PROSES!E61</f>
        <v>0</v>
      </c>
      <c r="F62" s="22">
        <f t="shared" si="63"/>
        <v>0</v>
      </c>
      <c r="G62" s="22">
        <f t="shared" si="62"/>
        <v>0</v>
      </c>
      <c r="H62" s="18">
        <f t="shared" si="64"/>
        <v>0</v>
      </c>
      <c r="I62" s="22">
        <f t="shared" si="65"/>
        <v>0</v>
      </c>
      <c r="J62" s="18">
        <f>IF(AND(H62&gt;1),0,C62)</f>
        <v>2</v>
      </c>
      <c r="K62" s="18">
        <f t="shared" si="66"/>
        <v>0</v>
      </c>
      <c r="L62" s="18" t="str">
        <f t="shared" si="67"/>
        <v>belum</v>
      </c>
      <c r="M62" s="19"/>
      <c r="N62" s="18"/>
      <c r="O62" s="22">
        <f>IF(AND(N62=$BJ$3),$C$62,0)</f>
        <v>0</v>
      </c>
      <c r="P62" s="22">
        <f t="shared" si="68"/>
        <v>0</v>
      </c>
      <c r="Q62" s="33"/>
      <c r="R62" s="22">
        <f>IF(AND(Q62=$BJ$3),$C$62,0)</f>
        <v>0</v>
      </c>
      <c r="S62" s="22">
        <f t="shared" si="69"/>
        <v>0</v>
      </c>
      <c r="T62" s="18"/>
      <c r="U62" s="22">
        <f>IF(AND(T62=$BJ$3),$C$62,0)</f>
        <v>0</v>
      </c>
      <c r="V62" s="22">
        <f t="shared" si="70"/>
        <v>0</v>
      </c>
      <c r="W62" s="33"/>
      <c r="X62" s="22">
        <f>IF(AND(W62=$BJ$3),$C$62,0)</f>
        <v>0</v>
      </c>
      <c r="Y62" s="22">
        <f t="shared" si="71"/>
        <v>0</v>
      </c>
      <c r="Z62" s="18"/>
      <c r="AA62" s="22">
        <f>IF(AND(Z62=$BJ$3),$C$62,0)</f>
        <v>0</v>
      </c>
      <c r="AB62" s="22">
        <f t="shared" si="72"/>
        <v>0</v>
      </c>
      <c r="AC62" s="33"/>
      <c r="AD62" s="22">
        <f>IF(AND(AC62=$BJ$3),$C$62,0)</f>
        <v>0</v>
      </c>
      <c r="AE62" s="22">
        <f t="shared" si="73"/>
        <v>0</v>
      </c>
      <c r="AF62" s="18"/>
      <c r="AG62" s="22">
        <f>IF(AND(AF62=$BJ$3),$C$62,0)</f>
        <v>0</v>
      </c>
      <c r="AH62" s="22">
        <f t="shared" si="74"/>
        <v>0</v>
      </c>
      <c r="AI62" s="33"/>
      <c r="AJ62" s="22">
        <f>IF(AND(AI62=$BJ$3),$C$62,0)</f>
        <v>0</v>
      </c>
      <c r="AK62" s="22">
        <f t="shared" si="75"/>
        <v>0</v>
      </c>
      <c r="AL62" s="18"/>
      <c r="AM62" s="22">
        <f>IF(AND(AL62=$BJ$3),$C$62,0)</f>
        <v>0</v>
      </c>
      <c r="AN62" s="22">
        <f t="shared" si="76"/>
        <v>0</v>
      </c>
      <c r="AO62" s="33"/>
      <c r="AP62" s="22">
        <f>IF(AND(AO62=$BJ$3),$C$62,0)</f>
        <v>0</v>
      </c>
      <c r="AQ62" s="22">
        <f t="shared" si="77"/>
        <v>0</v>
      </c>
      <c r="AR62" s="18"/>
      <c r="AS62" s="22">
        <f>IF(AND(AR62=$BJ$3),$C$62,0)</f>
        <v>0</v>
      </c>
      <c r="AT62" s="22">
        <f t="shared" si="78"/>
        <v>0</v>
      </c>
      <c r="AU62" s="33"/>
      <c r="AV62" s="22">
        <f>IF(AND(AU62=$BJ$3),$C$62,0)</f>
        <v>0</v>
      </c>
      <c r="AW62" s="22">
        <f t="shared" si="79"/>
        <v>0</v>
      </c>
      <c r="AX62" s="18"/>
      <c r="AY62" s="22">
        <f>IF(AND(AX62=$BJ$3),$C$62,0)</f>
        <v>0</v>
      </c>
      <c r="AZ62" s="22">
        <f t="shared" si="80"/>
        <v>0</v>
      </c>
      <c r="BA62" s="33"/>
      <c r="BB62" s="22">
        <f>IF(AND(BA62=$BJ$3),$C$62,0)</f>
        <v>0</v>
      </c>
      <c r="BC62" s="22">
        <f t="shared" si="81"/>
        <v>0</v>
      </c>
      <c r="BD62" s="11" t="s">
        <v>139</v>
      </c>
    </row>
    <row r="63" spans="2:56" hidden="1" x14ac:dyDescent="0.25">
      <c r="B63" s="2" t="str">
        <f>PROSES!B62</f>
        <v>UU dan Etika Kesehatan</v>
      </c>
      <c r="C63" s="2">
        <f>PROSES!C62</f>
        <v>2</v>
      </c>
      <c r="D63" s="2">
        <f>PROSES!D62</f>
        <v>0</v>
      </c>
      <c r="E63" s="19">
        <f>PROSES!E62</f>
        <v>0</v>
      </c>
      <c r="F63" s="22">
        <f t="shared" si="63"/>
        <v>0</v>
      </c>
      <c r="G63" s="22">
        <f t="shared" si="62"/>
        <v>0</v>
      </c>
      <c r="H63" s="18">
        <f t="shared" si="64"/>
        <v>0</v>
      </c>
      <c r="I63" s="22">
        <f t="shared" si="65"/>
        <v>0</v>
      </c>
      <c r="J63" s="18">
        <f>IF(AND(H63=0),C63,0)</f>
        <v>2</v>
      </c>
      <c r="K63" s="18">
        <f t="shared" si="66"/>
        <v>0</v>
      </c>
      <c r="L63" s="18" t="str">
        <f t="shared" si="67"/>
        <v>belum</v>
      </c>
      <c r="M63" s="19"/>
      <c r="N63" s="18"/>
      <c r="O63" s="22">
        <f>IF(AND(N63=$BJ$3),$C$63,0)</f>
        <v>0</v>
      </c>
      <c r="P63" s="22">
        <f t="shared" si="68"/>
        <v>0</v>
      </c>
      <c r="Q63" s="33"/>
      <c r="R63" s="22">
        <f>IF(AND(Q63=$BJ$3),$C$63,0)</f>
        <v>0</v>
      </c>
      <c r="S63" s="22">
        <f t="shared" si="69"/>
        <v>0</v>
      </c>
      <c r="T63" s="18"/>
      <c r="U63" s="22">
        <f>IF(AND(T63=$BJ$3),$C$63,0)</f>
        <v>0</v>
      </c>
      <c r="V63" s="22">
        <f t="shared" si="70"/>
        <v>0</v>
      </c>
      <c r="W63" s="33"/>
      <c r="X63" s="22">
        <f>IF(AND(W63=$BJ$3),$C$63,0)</f>
        <v>0</v>
      </c>
      <c r="Y63" s="22">
        <f t="shared" si="71"/>
        <v>0</v>
      </c>
      <c r="Z63" s="18"/>
      <c r="AA63" s="22">
        <f>IF(AND(Z63=$BJ$3),$C$63,0)</f>
        <v>0</v>
      </c>
      <c r="AB63" s="22">
        <f t="shared" si="72"/>
        <v>0</v>
      </c>
      <c r="AC63" s="33"/>
      <c r="AD63" s="22">
        <f>IF(AND(AC63=$BJ$3),$C$63,0)</f>
        <v>0</v>
      </c>
      <c r="AE63" s="22">
        <f t="shared" si="73"/>
        <v>0</v>
      </c>
      <c r="AF63" s="18"/>
      <c r="AG63" s="22">
        <f>IF(AND(AF63=$BJ$3),$C$63,0)</f>
        <v>0</v>
      </c>
      <c r="AH63" s="22">
        <f t="shared" si="74"/>
        <v>0</v>
      </c>
      <c r="AI63" s="33"/>
      <c r="AJ63" s="22">
        <f>IF(AND(AI63=$BJ$3),$C$63,0)</f>
        <v>0</v>
      </c>
      <c r="AK63" s="22">
        <f t="shared" si="75"/>
        <v>0</v>
      </c>
      <c r="AL63" s="18"/>
      <c r="AM63" s="22">
        <f>IF(AND(AL63=$BJ$3),$C$63,0)</f>
        <v>0</v>
      </c>
      <c r="AN63" s="22">
        <f t="shared" si="76"/>
        <v>0</v>
      </c>
      <c r="AO63" s="33"/>
      <c r="AP63" s="22">
        <f>IF(AND(AO63=$BJ$3),$C$63,0)</f>
        <v>0</v>
      </c>
      <c r="AQ63" s="22">
        <f t="shared" si="77"/>
        <v>0</v>
      </c>
      <c r="AR63" s="18"/>
      <c r="AS63" s="22">
        <f>IF(AND(AR63=$BJ$3),$C$63,0)</f>
        <v>0</v>
      </c>
      <c r="AT63" s="22">
        <f t="shared" si="78"/>
        <v>0</v>
      </c>
      <c r="AU63" s="33"/>
      <c r="AV63" s="22">
        <f>IF(AND(AU63=$BJ$3),$C$63,0)</f>
        <v>0</v>
      </c>
      <c r="AW63" s="22">
        <f t="shared" si="79"/>
        <v>0</v>
      </c>
      <c r="AX63" s="18"/>
      <c r="AY63" s="22">
        <f>IF(AND(AX63=$BJ$3),$C$63,0)</f>
        <v>0</v>
      </c>
      <c r="AZ63" s="22">
        <f t="shared" si="80"/>
        <v>0</v>
      </c>
      <c r="BA63" s="33"/>
      <c r="BB63" s="22">
        <f>IF(AND(BA63=$BJ$3),$C$63,0)</f>
        <v>0</v>
      </c>
      <c r="BC63" s="22">
        <f t="shared" si="81"/>
        <v>0</v>
      </c>
      <c r="BD63" s="11" t="s">
        <v>139</v>
      </c>
    </row>
    <row r="64" spans="2:56" hidden="1" x14ac:dyDescent="0.25">
      <c r="B64" s="2" t="str">
        <f>PROSES!B63</f>
        <v>Farmakologi Toksikologi Dasar</v>
      </c>
      <c r="C64" s="2">
        <f>PROSES!C63</f>
        <v>1</v>
      </c>
      <c r="D64" s="2">
        <f>PROSES!D63</f>
        <v>0</v>
      </c>
      <c r="E64" s="19">
        <f>PROSES!E63</f>
        <v>0</v>
      </c>
      <c r="F64" s="22">
        <f t="shared" si="63"/>
        <v>0</v>
      </c>
      <c r="G64" s="22">
        <f t="shared" si="62"/>
        <v>0</v>
      </c>
      <c r="H64" s="18">
        <f t="shared" si="64"/>
        <v>0</v>
      </c>
      <c r="I64" s="22">
        <f t="shared" si="65"/>
        <v>0</v>
      </c>
      <c r="J64" s="18">
        <f>IF(AND(H64&gt;1),0,C64)</f>
        <v>1</v>
      </c>
      <c r="K64" s="18">
        <f t="shared" si="66"/>
        <v>0</v>
      </c>
      <c r="L64" s="18" t="str">
        <f t="shared" si="67"/>
        <v>belum</v>
      </c>
      <c r="M64" s="19"/>
      <c r="N64" s="18"/>
      <c r="O64" s="22">
        <f>IF(AND(N64=$BJ$3),$C$64,0)</f>
        <v>0</v>
      </c>
      <c r="P64" s="22">
        <f t="shared" si="68"/>
        <v>0</v>
      </c>
      <c r="Q64" s="33"/>
      <c r="R64" s="22">
        <f>IF(AND(Q64=$BJ$3),$C$64,0)</f>
        <v>0</v>
      </c>
      <c r="S64" s="22">
        <f t="shared" si="69"/>
        <v>0</v>
      </c>
      <c r="T64" s="18"/>
      <c r="U64" s="22">
        <f>IF(AND(T64=$BJ$3),$C$64,0)</f>
        <v>0</v>
      </c>
      <c r="V64" s="22">
        <f t="shared" si="70"/>
        <v>0</v>
      </c>
      <c r="W64" s="33"/>
      <c r="X64" s="22">
        <f>IF(AND(W64=$BJ$3),$C$64,0)</f>
        <v>0</v>
      </c>
      <c r="Y64" s="22">
        <f t="shared" si="71"/>
        <v>0</v>
      </c>
      <c r="Z64" s="18"/>
      <c r="AA64" s="22">
        <f>IF(AND(Z64=$BJ$3),$C$64,0)</f>
        <v>0</v>
      </c>
      <c r="AB64" s="22">
        <f t="shared" si="72"/>
        <v>0</v>
      </c>
      <c r="AC64" s="33"/>
      <c r="AD64" s="22">
        <f>IF(AND(AC64=$BJ$3),$C$64,0)</f>
        <v>0</v>
      </c>
      <c r="AE64" s="22">
        <f t="shared" si="73"/>
        <v>0</v>
      </c>
      <c r="AF64" s="18"/>
      <c r="AG64" s="22">
        <f>IF(AND(AF64=$BJ$3),$C$64,0)</f>
        <v>0</v>
      </c>
      <c r="AH64" s="22">
        <f t="shared" si="74"/>
        <v>0</v>
      </c>
      <c r="AI64" s="33"/>
      <c r="AJ64" s="22">
        <f>IF(AND(AI64=$BJ$3),$C$64,0)</f>
        <v>0</v>
      </c>
      <c r="AK64" s="22">
        <f t="shared" si="75"/>
        <v>0</v>
      </c>
      <c r="AL64" s="18"/>
      <c r="AM64" s="22">
        <f>IF(AND(AL64=$BJ$3),$C$64,0)</f>
        <v>0</v>
      </c>
      <c r="AN64" s="22">
        <f t="shared" si="76"/>
        <v>0</v>
      </c>
      <c r="AO64" s="33"/>
      <c r="AP64" s="22">
        <f>IF(AND(AO64=$BJ$3),$C$64,0)</f>
        <v>0</v>
      </c>
      <c r="AQ64" s="22">
        <f t="shared" si="77"/>
        <v>0</v>
      </c>
      <c r="AR64" s="18"/>
      <c r="AS64" s="22">
        <f>IF(AND(AR64=$BJ$3),$C$64,0)</f>
        <v>0</v>
      </c>
      <c r="AT64" s="22">
        <f t="shared" si="78"/>
        <v>0</v>
      </c>
      <c r="AU64" s="33"/>
      <c r="AV64" s="22">
        <f>IF(AND(AU64=$BJ$3),$C$64,0)</f>
        <v>0</v>
      </c>
      <c r="AW64" s="22">
        <f t="shared" si="79"/>
        <v>0</v>
      </c>
      <c r="AX64" s="18"/>
      <c r="AY64" s="22">
        <f>IF(AND(AX64=$BJ$3),$C$64,0)</f>
        <v>0</v>
      </c>
      <c r="AZ64" s="22">
        <f t="shared" si="80"/>
        <v>0</v>
      </c>
      <c r="BA64" s="33"/>
      <c r="BB64" s="22">
        <f>IF(AND(BA64=$BJ$3),$C$64,0)</f>
        <v>0</v>
      </c>
      <c r="BC64" s="22">
        <f t="shared" si="81"/>
        <v>0</v>
      </c>
      <c r="BD64" s="11" t="s">
        <v>139</v>
      </c>
    </row>
    <row r="65" spans="2:56" hidden="1" x14ac:dyDescent="0.25">
      <c r="B65" s="2" t="str">
        <f>PROSES!B64</f>
        <v>Praktikum Biokimia</v>
      </c>
      <c r="C65" s="2">
        <f>PROSES!C64</f>
        <v>1</v>
      </c>
      <c r="D65" s="2">
        <f>PROSES!D64</f>
        <v>0</v>
      </c>
      <c r="E65" s="19">
        <f>PROSES!E64</f>
        <v>0</v>
      </c>
      <c r="F65" s="22">
        <f t="shared" si="63"/>
        <v>0</v>
      </c>
      <c r="G65" s="22">
        <f t="shared" si="62"/>
        <v>0</v>
      </c>
      <c r="H65" s="18">
        <f t="shared" si="64"/>
        <v>0</v>
      </c>
      <c r="I65" s="22">
        <f t="shared" si="65"/>
        <v>0</v>
      </c>
      <c r="J65" s="18">
        <f>IF(AND(H65=0),C65,0)</f>
        <v>1</v>
      </c>
      <c r="K65" s="18">
        <f t="shared" si="66"/>
        <v>0</v>
      </c>
      <c r="L65" s="18" t="str">
        <f t="shared" si="67"/>
        <v>belum</v>
      </c>
      <c r="M65" s="19"/>
      <c r="N65" s="18"/>
      <c r="O65" s="22">
        <f>IF(AND(N65=$BJ$3),$C$65,0)</f>
        <v>0</v>
      </c>
      <c r="P65" s="22">
        <f t="shared" si="68"/>
        <v>0</v>
      </c>
      <c r="Q65" s="33"/>
      <c r="R65" s="22">
        <f>IF(AND(Q65=$BJ$3),$C$65,0)</f>
        <v>0</v>
      </c>
      <c r="S65" s="22">
        <f t="shared" si="69"/>
        <v>0</v>
      </c>
      <c r="T65" s="18"/>
      <c r="U65" s="22">
        <f>IF(AND(T65=$BJ$3),$C$65,0)</f>
        <v>0</v>
      </c>
      <c r="V65" s="22">
        <f t="shared" si="70"/>
        <v>0</v>
      </c>
      <c r="W65" s="33"/>
      <c r="X65" s="22">
        <f>IF(AND(W65=$BJ$3),$C$65,0)</f>
        <v>0</v>
      </c>
      <c r="Y65" s="22">
        <f t="shared" si="71"/>
        <v>0</v>
      </c>
      <c r="Z65" s="18"/>
      <c r="AA65" s="22">
        <f>IF(AND(Z65=$BJ$3),$C$65,0)</f>
        <v>0</v>
      </c>
      <c r="AB65" s="22">
        <f t="shared" si="72"/>
        <v>0</v>
      </c>
      <c r="AC65" s="33"/>
      <c r="AD65" s="22">
        <f>IF(AND(AC65=$BJ$3),$C$65,0)</f>
        <v>0</v>
      </c>
      <c r="AE65" s="22">
        <f t="shared" si="73"/>
        <v>0</v>
      </c>
      <c r="AF65" s="18"/>
      <c r="AG65" s="22">
        <f>IF(AND(AF65=$BJ$3),$C$65,0)</f>
        <v>0</v>
      </c>
      <c r="AH65" s="22">
        <f t="shared" si="74"/>
        <v>0</v>
      </c>
      <c r="AI65" s="33"/>
      <c r="AJ65" s="22">
        <f>IF(AND(AI65=$BJ$3),$C$65,0)</f>
        <v>0</v>
      </c>
      <c r="AK65" s="22">
        <f t="shared" si="75"/>
        <v>0</v>
      </c>
      <c r="AL65" s="18"/>
      <c r="AM65" s="22">
        <f>IF(AND(AL65=$BJ$3),$C$65,0)</f>
        <v>0</v>
      </c>
      <c r="AN65" s="22">
        <f t="shared" si="76"/>
        <v>0</v>
      </c>
      <c r="AO65" s="33"/>
      <c r="AP65" s="22">
        <f>IF(AND(AO65=$BJ$3),$C$65,0)</f>
        <v>0</v>
      </c>
      <c r="AQ65" s="22">
        <f t="shared" si="77"/>
        <v>0</v>
      </c>
      <c r="AR65" s="18"/>
      <c r="AS65" s="22">
        <f>IF(AND(AR65=$BJ$3),$C$65,0)</f>
        <v>0</v>
      </c>
      <c r="AT65" s="22">
        <f t="shared" si="78"/>
        <v>0</v>
      </c>
      <c r="AU65" s="33"/>
      <c r="AV65" s="22">
        <f>IF(AND(AU65=$BJ$3),$C$65,0)</f>
        <v>0</v>
      </c>
      <c r="AW65" s="22">
        <f t="shared" si="79"/>
        <v>0</v>
      </c>
      <c r="AX65" s="18"/>
      <c r="AY65" s="22">
        <f>IF(AND(AX65=$BJ$3),$C$65,0)</f>
        <v>0</v>
      </c>
      <c r="AZ65" s="22">
        <f t="shared" si="80"/>
        <v>0</v>
      </c>
      <c r="BA65" s="33"/>
      <c r="BB65" s="22">
        <f>IF(AND(BA65=$BJ$3),$C$65,0)</f>
        <v>0</v>
      </c>
      <c r="BC65" s="22">
        <f t="shared" si="81"/>
        <v>0</v>
      </c>
      <c r="BD65" s="11" t="s">
        <v>139</v>
      </c>
    </row>
    <row r="66" spans="2:56" hidden="1" x14ac:dyDescent="0.25">
      <c r="B66" s="2" t="str">
        <f>PROSES!B65</f>
        <v>Praktikum Kimia Organik</v>
      </c>
      <c r="C66" s="2">
        <f>PROSES!C65</f>
        <v>1</v>
      </c>
      <c r="D66" s="2">
        <f>PROSES!D65</f>
        <v>0</v>
      </c>
      <c r="E66" s="19">
        <f>PROSES!E65</f>
        <v>0</v>
      </c>
      <c r="F66" s="22">
        <f t="shared" si="63"/>
        <v>0</v>
      </c>
      <c r="G66" s="22">
        <f t="shared" si="62"/>
        <v>0</v>
      </c>
      <c r="H66" s="18">
        <f t="shared" si="64"/>
        <v>0</v>
      </c>
      <c r="I66" s="22">
        <f t="shared" si="65"/>
        <v>0</v>
      </c>
      <c r="J66" s="18">
        <f>IF(AND(H66=0),C66,0)</f>
        <v>1</v>
      </c>
      <c r="K66" s="18">
        <f t="shared" si="66"/>
        <v>0</v>
      </c>
      <c r="L66" s="18" t="str">
        <f t="shared" si="67"/>
        <v>belum</v>
      </c>
      <c r="M66" s="19"/>
      <c r="N66" s="18"/>
      <c r="O66" s="22">
        <f>IF(AND(N66=$BJ$3),$C$66,0)</f>
        <v>0</v>
      </c>
      <c r="P66" s="22">
        <f t="shared" si="68"/>
        <v>0</v>
      </c>
      <c r="Q66" s="33"/>
      <c r="R66" s="22">
        <f>IF(AND(Q66=$BJ$3),$C$66,0)</f>
        <v>0</v>
      </c>
      <c r="S66" s="22">
        <f t="shared" si="69"/>
        <v>0</v>
      </c>
      <c r="T66" s="18"/>
      <c r="U66" s="22">
        <f>IF(AND(T66=$BJ$3),$C$66,0)</f>
        <v>0</v>
      </c>
      <c r="V66" s="22">
        <f t="shared" si="70"/>
        <v>0</v>
      </c>
      <c r="W66" s="33"/>
      <c r="X66" s="22">
        <f>IF(AND(W66=$BJ$3),$C$66,0)</f>
        <v>0</v>
      </c>
      <c r="Y66" s="22">
        <f t="shared" si="71"/>
        <v>0</v>
      </c>
      <c r="Z66" s="18"/>
      <c r="AA66" s="22">
        <f>IF(AND(Z66=$BJ$3),$C$66,0)</f>
        <v>0</v>
      </c>
      <c r="AB66" s="22">
        <f t="shared" si="72"/>
        <v>0</v>
      </c>
      <c r="AC66" s="33"/>
      <c r="AD66" s="22">
        <f>IF(AND(AC66=$BJ$3),$C$66,0)</f>
        <v>0</v>
      </c>
      <c r="AE66" s="22">
        <f t="shared" si="73"/>
        <v>0</v>
      </c>
      <c r="AF66" s="18"/>
      <c r="AG66" s="22">
        <f>IF(AND(AF66=$BJ$3),$C$66,0)</f>
        <v>0</v>
      </c>
      <c r="AH66" s="22">
        <f t="shared" si="74"/>
        <v>0</v>
      </c>
      <c r="AI66" s="33"/>
      <c r="AJ66" s="22">
        <f>IF(AND(AI66=$BJ$3),$C$66,0)</f>
        <v>0</v>
      </c>
      <c r="AK66" s="22">
        <f t="shared" si="75"/>
        <v>0</v>
      </c>
      <c r="AL66" s="18"/>
      <c r="AM66" s="22">
        <f>IF(AND(AL66=$BJ$3),$C$66,0)</f>
        <v>0</v>
      </c>
      <c r="AN66" s="22">
        <f t="shared" si="76"/>
        <v>0</v>
      </c>
      <c r="AO66" s="33"/>
      <c r="AP66" s="22">
        <f>IF(AND(AO66=$BJ$3),$C$66,0)</f>
        <v>0</v>
      </c>
      <c r="AQ66" s="22">
        <f t="shared" si="77"/>
        <v>0</v>
      </c>
      <c r="AR66" s="18"/>
      <c r="AS66" s="22">
        <f>IF(AND(AR66=$BJ$3),$C$66,0)</f>
        <v>0</v>
      </c>
      <c r="AT66" s="22">
        <f t="shared" si="78"/>
        <v>0</v>
      </c>
      <c r="AU66" s="33"/>
      <c r="AV66" s="22">
        <f>IF(AND(AU66=$BJ$3),$C$66,0)</f>
        <v>0</v>
      </c>
      <c r="AW66" s="22">
        <f t="shared" si="79"/>
        <v>0</v>
      </c>
      <c r="AX66" s="18"/>
      <c r="AY66" s="22">
        <f>IF(AND(AX66=$BJ$3),$C$66,0)</f>
        <v>0</v>
      </c>
      <c r="AZ66" s="22">
        <f t="shared" si="80"/>
        <v>0</v>
      </c>
      <c r="BA66" s="33"/>
      <c r="BB66" s="22">
        <f>IF(AND(BA66=$BJ$3),$C$66,0)</f>
        <v>0</v>
      </c>
      <c r="BC66" s="22">
        <f t="shared" si="81"/>
        <v>0</v>
      </c>
      <c r="BD66" s="11" t="s">
        <v>139</v>
      </c>
    </row>
    <row r="67" spans="2:56" hidden="1" x14ac:dyDescent="0.25">
      <c r="B67" s="2" t="str">
        <f>PROSES!B66</f>
        <v>Praktikum Standardisasi Bahan Alam</v>
      </c>
      <c r="C67" s="2">
        <f>PROSES!C66</f>
        <v>1</v>
      </c>
      <c r="D67" s="2">
        <f>PROSES!D66</f>
        <v>0</v>
      </c>
      <c r="E67" s="19">
        <f>PROSES!E66</f>
        <v>0</v>
      </c>
      <c r="F67" s="22">
        <f t="shared" si="63"/>
        <v>0</v>
      </c>
      <c r="G67" s="22">
        <f t="shared" si="62"/>
        <v>0</v>
      </c>
      <c r="H67" s="18">
        <f t="shared" si="64"/>
        <v>0</v>
      </c>
      <c r="I67" s="22">
        <f t="shared" si="65"/>
        <v>0</v>
      </c>
      <c r="J67" s="18">
        <f>IF(AND(H67&gt;1),0,C67)</f>
        <v>1</v>
      </c>
      <c r="K67" s="18">
        <f t="shared" si="66"/>
        <v>0</v>
      </c>
      <c r="L67" s="18" t="str">
        <f t="shared" si="67"/>
        <v>belum</v>
      </c>
      <c r="M67" s="19"/>
      <c r="N67" s="18"/>
      <c r="O67" s="22">
        <f>IF(AND(N67=$BJ$3),$C$67,0)</f>
        <v>0</v>
      </c>
      <c r="P67" s="22">
        <f t="shared" si="68"/>
        <v>0</v>
      </c>
      <c r="Q67" s="33"/>
      <c r="R67" s="22">
        <f>IF(AND(Q67=$BJ$3),$C$67,0)</f>
        <v>0</v>
      </c>
      <c r="S67" s="22">
        <f t="shared" si="69"/>
        <v>0</v>
      </c>
      <c r="T67" s="18"/>
      <c r="U67" s="22">
        <f>IF(AND(T67=$BJ$3),$C$67,0)</f>
        <v>0</v>
      </c>
      <c r="V67" s="22">
        <f t="shared" si="70"/>
        <v>0</v>
      </c>
      <c r="W67" s="33"/>
      <c r="X67" s="22">
        <f>IF(AND(W67=$BJ$3),$C$67,0)</f>
        <v>0</v>
      </c>
      <c r="Y67" s="22">
        <f t="shared" si="71"/>
        <v>0</v>
      </c>
      <c r="Z67" s="18"/>
      <c r="AA67" s="22">
        <f>IF(AND(Z67=$BJ$3),$C$67,0)</f>
        <v>0</v>
      </c>
      <c r="AB67" s="22">
        <f t="shared" si="72"/>
        <v>0</v>
      </c>
      <c r="AC67" s="33"/>
      <c r="AD67" s="22">
        <f>IF(AND(AC67=$BJ$3),$C$67,0)</f>
        <v>0</v>
      </c>
      <c r="AE67" s="22">
        <f t="shared" si="73"/>
        <v>0</v>
      </c>
      <c r="AF67" s="18"/>
      <c r="AG67" s="22">
        <f>IF(AND(AF67=$BJ$3),$C$67,0)</f>
        <v>0</v>
      </c>
      <c r="AH67" s="22">
        <f t="shared" si="74"/>
        <v>0</v>
      </c>
      <c r="AI67" s="33"/>
      <c r="AJ67" s="22">
        <f>IF(AND(AI67=$BJ$3),$C$67,0)</f>
        <v>0</v>
      </c>
      <c r="AK67" s="22">
        <f t="shared" si="75"/>
        <v>0</v>
      </c>
      <c r="AL67" s="18"/>
      <c r="AM67" s="22">
        <f>IF(AND(AL67=$BJ$3),$C$67,0)</f>
        <v>0</v>
      </c>
      <c r="AN67" s="22">
        <f t="shared" si="76"/>
        <v>0</v>
      </c>
      <c r="AO67" s="33"/>
      <c r="AP67" s="22">
        <f>IF(AND(AO67=$BJ$3),$C$67,0)</f>
        <v>0</v>
      </c>
      <c r="AQ67" s="22">
        <f t="shared" si="77"/>
        <v>0</v>
      </c>
      <c r="AR67" s="18"/>
      <c r="AS67" s="22">
        <f>IF(AND(AR67=$BJ$3),$C$67,0)</f>
        <v>0</v>
      </c>
      <c r="AT67" s="22">
        <f t="shared" si="78"/>
        <v>0</v>
      </c>
      <c r="AU67" s="33"/>
      <c r="AV67" s="22">
        <f>IF(AND(AU67=$BJ$3),$C$67,0)</f>
        <v>0</v>
      </c>
      <c r="AW67" s="22">
        <f t="shared" si="79"/>
        <v>0</v>
      </c>
      <c r="AX67" s="18"/>
      <c r="AY67" s="22">
        <f>IF(AND(AX67=$BJ$3),$C$67,0)</f>
        <v>0</v>
      </c>
      <c r="AZ67" s="22">
        <f t="shared" si="80"/>
        <v>0</v>
      </c>
      <c r="BA67" s="33"/>
      <c r="BB67" s="22">
        <f>IF(AND(BA67=$BJ$3),$C$67,0)</f>
        <v>0</v>
      </c>
      <c r="BC67" s="22">
        <f t="shared" si="81"/>
        <v>0</v>
      </c>
      <c r="BD67" s="11" t="s">
        <v>139</v>
      </c>
    </row>
    <row r="68" spans="2:56" hidden="1" x14ac:dyDescent="0.25">
      <c r="B68" s="2" t="str">
        <f>PROSES!B67</f>
        <v>Praktikum Ilmu Meracik Obat</v>
      </c>
      <c r="C68" s="2">
        <f>PROSES!C67</f>
        <v>1</v>
      </c>
      <c r="D68" s="2">
        <f>PROSES!D67</f>
        <v>0</v>
      </c>
      <c r="E68" s="19">
        <f>PROSES!E67</f>
        <v>0</v>
      </c>
      <c r="F68" s="22">
        <f t="shared" si="63"/>
        <v>0</v>
      </c>
      <c r="G68" s="22">
        <f t="shared" si="62"/>
        <v>0</v>
      </c>
      <c r="H68" s="18">
        <f t="shared" si="64"/>
        <v>0</v>
      </c>
      <c r="I68" s="22">
        <f t="shared" si="65"/>
        <v>0</v>
      </c>
      <c r="J68" s="18">
        <f>IF(AND(H68&gt;1),0,C68)</f>
        <v>1</v>
      </c>
      <c r="K68" s="18">
        <f t="shared" si="66"/>
        <v>0</v>
      </c>
      <c r="L68" s="18" t="str">
        <f t="shared" si="67"/>
        <v>belum</v>
      </c>
      <c r="M68" s="19"/>
      <c r="N68" s="18"/>
      <c r="O68" s="22">
        <f>IF(AND(N68=$BJ$3),$C$68,0)</f>
        <v>0</v>
      </c>
      <c r="P68" s="22">
        <f t="shared" si="68"/>
        <v>0</v>
      </c>
      <c r="Q68" s="33"/>
      <c r="R68" s="22">
        <f>IF(AND(Q68=$BJ$3),$C$68,0)</f>
        <v>0</v>
      </c>
      <c r="S68" s="22">
        <f t="shared" si="69"/>
        <v>0</v>
      </c>
      <c r="T68" s="18"/>
      <c r="U68" s="22">
        <f>IF(AND(T68=$BJ$3),$C$68,0)</f>
        <v>0</v>
      </c>
      <c r="V68" s="22">
        <f t="shared" si="70"/>
        <v>0</v>
      </c>
      <c r="W68" s="33"/>
      <c r="X68" s="22">
        <f>IF(AND(W68=$BJ$3),$C$68,0)</f>
        <v>0</v>
      </c>
      <c r="Y68" s="22">
        <f t="shared" si="71"/>
        <v>0</v>
      </c>
      <c r="Z68" s="18"/>
      <c r="AA68" s="22">
        <f>IF(AND(Z68=$BJ$3),$C$68,0)</f>
        <v>0</v>
      </c>
      <c r="AB68" s="22">
        <f t="shared" si="72"/>
        <v>0</v>
      </c>
      <c r="AC68" s="33"/>
      <c r="AD68" s="22">
        <f>IF(AND(AC68=$BJ$3),$C$68,0)</f>
        <v>0</v>
      </c>
      <c r="AE68" s="22">
        <f t="shared" si="73"/>
        <v>0</v>
      </c>
      <c r="AF68" s="18"/>
      <c r="AG68" s="22">
        <f>IF(AND(AF68=$BJ$3),$C$68,0)</f>
        <v>0</v>
      </c>
      <c r="AH68" s="22">
        <f t="shared" si="74"/>
        <v>0</v>
      </c>
      <c r="AI68" s="33"/>
      <c r="AJ68" s="22">
        <f>IF(AND(AI68=$BJ$3),$C$68,0)</f>
        <v>0</v>
      </c>
      <c r="AK68" s="22">
        <f t="shared" si="75"/>
        <v>0</v>
      </c>
      <c r="AL68" s="18"/>
      <c r="AM68" s="22">
        <f>IF(AND(AL68=$BJ$3),$C$68,0)</f>
        <v>0</v>
      </c>
      <c r="AN68" s="22">
        <f t="shared" si="76"/>
        <v>0</v>
      </c>
      <c r="AO68" s="33"/>
      <c r="AP68" s="22">
        <f>IF(AND(AO68=$BJ$3),$C$68,0)</f>
        <v>0</v>
      </c>
      <c r="AQ68" s="22">
        <f t="shared" si="77"/>
        <v>0</v>
      </c>
      <c r="AR68" s="18"/>
      <c r="AS68" s="22">
        <f>IF(AND(AR68=$BJ$3),$C$68,0)</f>
        <v>0</v>
      </c>
      <c r="AT68" s="22">
        <f t="shared" si="78"/>
        <v>0</v>
      </c>
      <c r="AU68" s="33"/>
      <c r="AV68" s="22">
        <f>IF(AND(AU68=$BJ$3),$C$68,0)</f>
        <v>0</v>
      </c>
      <c r="AW68" s="22">
        <f t="shared" si="79"/>
        <v>0</v>
      </c>
      <c r="AX68" s="18"/>
      <c r="AY68" s="22">
        <f>IF(AND(AX68=$BJ$3),$C$68,0)</f>
        <v>0</v>
      </c>
      <c r="AZ68" s="22">
        <f t="shared" si="80"/>
        <v>0</v>
      </c>
      <c r="BA68" s="33"/>
      <c r="BB68" s="22">
        <f>IF(AND(BA68=$BJ$3),$C$68,0)</f>
        <v>0</v>
      </c>
      <c r="BC68" s="22">
        <f t="shared" si="81"/>
        <v>0</v>
      </c>
      <c r="BD68" s="11" t="s">
        <v>139</v>
      </c>
    </row>
    <row r="69" spans="2:56" hidden="1" x14ac:dyDescent="0.25">
      <c r="B69" s="10" t="s">
        <v>21</v>
      </c>
      <c r="C69" s="20">
        <f>SUM(C57:C68)</f>
        <v>19</v>
      </c>
      <c r="D69" s="28"/>
      <c r="F69" s="28">
        <f>SUM(F57:F68)</f>
        <v>0</v>
      </c>
      <c r="H69" s="28">
        <f>SUM(H57:H68)</f>
        <v>0</v>
      </c>
      <c r="I69" s="28">
        <f>SUM(I57:I68)</f>
        <v>0</v>
      </c>
      <c r="J69" s="28">
        <f>SUM(J57:J68)</f>
        <v>19</v>
      </c>
      <c r="K69" s="28">
        <f>SUM(K57:K68)</f>
        <v>0</v>
      </c>
      <c r="N69" s="22"/>
      <c r="O69" s="7">
        <f>SUM(O57:O68)</f>
        <v>0</v>
      </c>
      <c r="P69" s="7"/>
      <c r="Q69" s="22"/>
      <c r="R69" s="7">
        <f>SUM(R57:R68)</f>
        <v>0</v>
      </c>
      <c r="S69" s="7"/>
      <c r="T69" s="22"/>
      <c r="U69" s="7">
        <f>SUM(U57:U68)</f>
        <v>0</v>
      </c>
      <c r="V69" s="7"/>
      <c r="W69" s="22"/>
      <c r="X69" s="7">
        <f>SUM(X57:X68)</f>
        <v>0</v>
      </c>
      <c r="Y69" s="7"/>
      <c r="Z69" s="22"/>
      <c r="AA69" s="7">
        <f>SUM(AA57:AA68)</f>
        <v>0</v>
      </c>
      <c r="AB69" s="7"/>
      <c r="AC69" s="22"/>
      <c r="AD69" s="7">
        <f>SUM(AD57:AD68)</f>
        <v>0</v>
      </c>
      <c r="AE69" s="7"/>
      <c r="AF69" s="22"/>
      <c r="AG69" s="7">
        <f>SUM(AG57:AG68)</f>
        <v>0</v>
      </c>
      <c r="AH69" s="7"/>
      <c r="AI69" s="22"/>
      <c r="AJ69" s="7">
        <f>SUM(AJ57:AJ68)</f>
        <v>0</v>
      </c>
      <c r="AK69" s="7"/>
      <c r="AL69" s="22"/>
      <c r="AM69" s="7">
        <f>SUM(AM57:AM68)</f>
        <v>0</v>
      </c>
      <c r="AN69" s="7"/>
      <c r="AO69" s="22"/>
      <c r="AP69" s="7">
        <f>SUM(AP57:AP68)</f>
        <v>0</v>
      </c>
      <c r="AQ69" s="7"/>
      <c r="AR69" s="22"/>
      <c r="AS69" s="7">
        <f>SUM(AS57:AS68)</f>
        <v>0</v>
      </c>
      <c r="AT69" s="7"/>
      <c r="AU69" s="22"/>
      <c r="AV69" s="7">
        <f>SUM(AV57:AV68)</f>
        <v>0</v>
      </c>
      <c r="AW69" s="7"/>
      <c r="AX69" s="22"/>
      <c r="AY69" s="7">
        <f>SUM(AY57:AY68)</f>
        <v>0</v>
      </c>
      <c r="AZ69" s="7"/>
      <c r="BA69" s="22"/>
      <c r="BB69" s="7">
        <f>SUM(BB57:BB68)</f>
        <v>0</v>
      </c>
      <c r="BC69" s="28"/>
      <c r="BD69" s="11" t="s">
        <v>139</v>
      </c>
    </row>
    <row r="70" spans="2:56" hidden="1" x14ac:dyDescent="0.25">
      <c r="B70" s="12" t="s">
        <v>109</v>
      </c>
      <c r="C70" s="21">
        <f>I69/C69</f>
        <v>0</v>
      </c>
      <c r="D70" s="3"/>
      <c r="E70" s="13"/>
      <c r="BD70" s="11" t="s">
        <v>139</v>
      </c>
    </row>
    <row r="71" spans="2:56" hidden="1" x14ac:dyDescent="0.25">
      <c r="B71" s="9"/>
      <c r="BD71" s="11" t="s">
        <v>139</v>
      </c>
    </row>
    <row r="72" spans="2:56" x14ac:dyDescent="0.25">
      <c r="B72" s="195" t="s">
        <v>71</v>
      </c>
      <c r="C72" s="196"/>
      <c r="D72" s="196"/>
      <c r="E72" s="198" t="s">
        <v>98</v>
      </c>
      <c r="F72" s="86"/>
      <c r="G72" s="22">
        <v>1</v>
      </c>
      <c r="H72" s="22" t="s">
        <v>100</v>
      </c>
      <c r="I72" s="22"/>
      <c r="J72" s="22"/>
      <c r="K72" s="82"/>
      <c r="L72" s="192" t="s">
        <v>136</v>
      </c>
      <c r="N72" s="192" t="s">
        <v>140</v>
      </c>
      <c r="O72" s="193"/>
      <c r="P72" s="192"/>
      <c r="Q72" s="192"/>
      <c r="R72" s="192"/>
      <c r="S72" s="194"/>
      <c r="T72" s="192"/>
      <c r="U72" s="193"/>
      <c r="V72" s="192"/>
      <c r="W72" s="192"/>
      <c r="X72" s="192"/>
      <c r="Y72" s="194"/>
      <c r="Z72" s="192"/>
      <c r="AA72" s="193"/>
      <c r="AB72" s="192"/>
      <c r="AC72" s="192"/>
      <c r="AD72" s="192"/>
      <c r="AE72" s="194"/>
      <c r="AF72" s="192"/>
      <c r="AG72" s="193"/>
      <c r="AH72" s="192"/>
      <c r="AI72" s="192"/>
      <c r="AJ72" s="192"/>
      <c r="AK72" s="194"/>
      <c r="AL72" s="192"/>
      <c r="AM72" s="193"/>
      <c r="AN72" s="192"/>
      <c r="AO72" s="192"/>
      <c r="AP72" s="192"/>
      <c r="AQ72" s="194"/>
      <c r="AR72" s="192"/>
      <c r="AS72" s="193"/>
      <c r="AT72" s="192"/>
      <c r="AU72" s="192"/>
      <c r="AV72" s="192"/>
      <c r="AW72" s="194"/>
      <c r="AX72" s="192"/>
      <c r="AY72" s="193"/>
      <c r="AZ72" s="192"/>
      <c r="BA72" s="192"/>
      <c r="BB72" s="19"/>
      <c r="BC72" s="19"/>
      <c r="BD72" s="11" t="s">
        <v>138</v>
      </c>
    </row>
    <row r="73" spans="2:56" x14ac:dyDescent="0.25">
      <c r="B73" s="146" t="s">
        <v>8</v>
      </c>
      <c r="C73" s="23" t="s">
        <v>9</v>
      </c>
      <c r="D73" s="23" t="s">
        <v>10</v>
      </c>
      <c r="E73" s="198"/>
      <c r="F73" s="86"/>
      <c r="G73" s="22" t="str">
        <f t="shared" si="2"/>
        <v>nilai</v>
      </c>
      <c r="H73" s="22" t="s">
        <v>122</v>
      </c>
      <c r="I73" s="22" t="s">
        <v>99</v>
      </c>
      <c r="J73" s="22" t="s">
        <v>129</v>
      </c>
      <c r="K73" s="82" t="s">
        <v>123</v>
      </c>
      <c r="L73" s="192"/>
      <c r="N73" s="45">
        <v>1</v>
      </c>
      <c r="O73" s="47"/>
      <c r="P73" s="45"/>
      <c r="Q73" s="45">
        <v>2</v>
      </c>
      <c r="R73" s="45"/>
      <c r="S73" s="46"/>
      <c r="T73" s="45">
        <v>3</v>
      </c>
      <c r="U73" s="47"/>
      <c r="V73" s="45"/>
      <c r="W73" s="45">
        <v>4</v>
      </c>
      <c r="X73" s="45"/>
      <c r="Y73" s="46"/>
      <c r="Z73" s="45">
        <v>5</v>
      </c>
      <c r="AA73" s="47"/>
      <c r="AB73" s="45"/>
      <c r="AC73" s="45">
        <v>6</v>
      </c>
      <c r="AD73" s="45"/>
      <c r="AE73" s="46"/>
      <c r="AF73" s="45">
        <v>7</v>
      </c>
      <c r="AG73" s="47"/>
      <c r="AH73" s="45"/>
      <c r="AI73" s="45">
        <v>8</v>
      </c>
      <c r="AJ73" s="45"/>
      <c r="AK73" s="46"/>
      <c r="AL73" s="45">
        <v>9</v>
      </c>
      <c r="AM73" s="47"/>
      <c r="AN73" s="45"/>
      <c r="AO73" s="45">
        <v>10</v>
      </c>
      <c r="AP73" s="45"/>
      <c r="AQ73" s="46"/>
      <c r="AR73" s="45">
        <v>11</v>
      </c>
      <c r="AS73" s="47"/>
      <c r="AT73" s="45"/>
      <c r="AU73" s="45">
        <v>12</v>
      </c>
      <c r="AV73" s="45"/>
      <c r="AW73" s="46"/>
      <c r="AX73" s="45">
        <v>13</v>
      </c>
      <c r="AY73" s="47"/>
      <c r="AZ73" s="45"/>
      <c r="BA73" s="45">
        <v>14</v>
      </c>
      <c r="BB73" s="19"/>
      <c r="BC73" s="19"/>
      <c r="BD73" s="11" t="s">
        <v>138</v>
      </c>
    </row>
    <row r="74" spans="2:56" x14ac:dyDescent="0.25">
      <c r="B74" s="147" t="s">
        <v>72</v>
      </c>
      <c r="C74" s="7">
        <v>2</v>
      </c>
      <c r="D74" s="95"/>
      <c r="E74" s="163">
        <f t="shared" ref="E74:E84" si="82">P74+S74+V74+Y74+AB74+AE74+AH74+AK74+AN74+AQ74+AT74+AW74+AZ74+BC74</f>
        <v>0</v>
      </c>
      <c r="F74" s="86">
        <f t="shared" ref="F74:F84" si="83">IF(AND(E74=0),0,C74)</f>
        <v>0</v>
      </c>
      <c r="G74" s="22">
        <f t="shared" si="2"/>
        <v>0</v>
      </c>
      <c r="H74" s="18">
        <f t="shared" ref="H74:H84" si="84">IF(AND(D74=$BF$3),$BG$3,IF(AND(D74=$BF$5),$BG$5,IF(AND(D74=$BF$6),$BG$6,IF(AND(D74=$BF$7),$BG$7,IF(AND(D74=$BF$8),$BG$8,IF(AND(D74=$BF$9),$BG$9,IF(AND(D74=$BF$10),$BG$10,IF(AND(D74=$BF$11),$BG$11))))))))</f>
        <v>0</v>
      </c>
      <c r="I74" s="22">
        <f t="shared" ref="I74:I84" si="85">H74*C74</f>
        <v>0</v>
      </c>
      <c r="J74" s="18">
        <f t="shared" ref="J74:J84" si="86">IF(AND(H74&gt;1),0,C74)</f>
        <v>2</v>
      </c>
      <c r="K74" s="83">
        <f t="shared" ref="K74:K84" si="87">IF(AND(J74=0),C74,0)</f>
        <v>0</v>
      </c>
      <c r="L74" s="18" t="str">
        <f t="shared" ref="L74:L84" si="88">IF(AND(J74=0),"lulus","belum")</f>
        <v>belum</v>
      </c>
      <c r="M74" s="19"/>
      <c r="N74" s="33"/>
      <c r="O74" s="86">
        <f>IF(AND(N74=$BJ$3),$C$74,0)</f>
        <v>0</v>
      </c>
      <c r="P74" s="22">
        <f t="shared" ref="P74:P84" si="89">IF(AND(N74&gt;0),1,0)</f>
        <v>0</v>
      </c>
      <c r="Q74" s="18"/>
      <c r="R74" s="22">
        <f>IF(AND(Q74=$BJ$3),$C$74,0)</f>
        <v>0</v>
      </c>
      <c r="S74" s="82">
        <f t="shared" ref="S74:S84" si="90">IF(AND(Q74&gt;0),1,0)</f>
        <v>0</v>
      </c>
      <c r="T74" s="33"/>
      <c r="U74" s="86">
        <f>IF(AND(T74=$BJ$3),$C$74,0)</f>
        <v>0</v>
      </c>
      <c r="V74" s="22">
        <f t="shared" ref="V74:V84" si="91">IF(AND(T74&gt;0),1,0)</f>
        <v>0</v>
      </c>
      <c r="W74" s="18"/>
      <c r="X74" s="22">
        <f>IF(AND(W74=$BJ$3),$C$74,0)</f>
        <v>0</v>
      </c>
      <c r="Y74" s="82">
        <f t="shared" ref="Y74:Y84" si="92">IF(AND(W74&gt;0),1,0)</f>
        <v>0</v>
      </c>
      <c r="Z74" s="33"/>
      <c r="AA74" s="86">
        <f>IF(AND(Z74=$BJ$3),$C$74,0)</f>
        <v>0</v>
      </c>
      <c r="AB74" s="22">
        <f t="shared" ref="AB74:AB84" si="93">IF(AND(Z74&gt;0),1,0)</f>
        <v>0</v>
      </c>
      <c r="AC74" s="18"/>
      <c r="AD74" s="22">
        <f>IF(AND(AC74=$BJ$3),$C$74,0)</f>
        <v>0</v>
      </c>
      <c r="AE74" s="82">
        <f t="shared" ref="AE74:AE84" si="94">IF(AND(AC74&gt;0),1,0)</f>
        <v>0</v>
      </c>
      <c r="AF74" s="33"/>
      <c r="AG74" s="86">
        <f>IF(AND(AF74=$BJ$3),$C$74,0)</f>
        <v>0</v>
      </c>
      <c r="AH74" s="22">
        <f t="shared" ref="AH74:AH84" si="95">IF(AND(AF74&gt;0),1,0)</f>
        <v>0</v>
      </c>
      <c r="AI74" s="18"/>
      <c r="AJ74" s="22">
        <f>IF(AND(AI74=$BJ$3),$C$74,0)</f>
        <v>0</v>
      </c>
      <c r="AK74" s="82">
        <f t="shared" ref="AK74:AK84" si="96">IF(AND(AI74&gt;0),1,0)</f>
        <v>0</v>
      </c>
      <c r="AL74" s="33"/>
      <c r="AM74" s="86">
        <f>IF(AND(AL74=$BJ$3),$C$74,0)</f>
        <v>0</v>
      </c>
      <c r="AN74" s="22">
        <f t="shared" ref="AN74:AN84" si="97">IF(AND(AL74&gt;0),1,0)</f>
        <v>0</v>
      </c>
      <c r="AO74" s="18"/>
      <c r="AP74" s="22">
        <f>IF(AND(AO74=$BJ$3),$C$74,0)</f>
        <v>0</v>
      </c>
      <c r="AQ74" s="82">
        <f t="shared" ref="AQ74:AQ84" si="98">IF(AND(AO74&gt;0),1,0)</f>
        <v>0</v>
      </c>
      <c r="AR74" s="33"/>
      <c r="AS74" s="86">
        <f>IF(AND(AR74=$BJ$3),$C$74,0)</f>
        <v>0</v>
      </c>
      <c r="AT74" s="22">
        <f t="shared" ref="AT74:AT84" si="99">IF(AND(AR74&gt;0),1,0)</f>
        <v>0</v>
      </c>
      <c r="AU74" s="18"/>
      <c r="AV74" s="22">
        <f>IF(AND(AU74=$BJ$3),$C$74,0)</f>
        <v>0</v>
      </c>
      <c r="AW74" s="82">
        <f t="shared" ref="AW74:AW84" si="100">IF(AND(AU74&gt;0),1,0)</f>
        <v>0</v>
      </c>
      <c r="AX74" s="33"/>
      <c r="AY74" s="86">
        <f>IF(AND(AX74=$BJ$3),$C$74,0)</f>
        <v>0</v>
      </c>
      <c r="AZ74" s="22">
        <f t="shared" ref="AZ74:AZ84" si="101">IF(AND(AX74&gt;0),1,0)</f>
        <v>0</v>
      </c>
      <c r="BA74" s="33"/>
      <c r="BB74" s="22">
        <f>IF(AND(BA74=$BJ$3),$C$74,0)</f>
        <v>0</v>
      </c>
      <c r="BC74" s="22">
        <f t="shared" ref="BC74:BC84" si="102">IF(AND(BA74&gt;0),1,0)</f>
        <v>0</v>
      </c>
      <c r="BD74" s="11" t="s">
        <v>138</v>
      </c>
    </row>
    <row r="75" spans="2:56" x14ac:dyDescent="0.25">
      <c r="B75" s="147" t="s">
        <v>73</v>
      </c>
      <c r="C75" s="7">
        <v>2</v>
      </c>
      <c r="D75" s="95"/>
      <c r="E75" s="163">
        <f t="shared" si="82"/>
        <v>0</v>
      </c>
      <c r="F75" s="86">
        <f t="shared" si="83"/>
        <v>0</v>
      </c>
      <c r="G75" s="22">
        <f t="shared" ref="G75:G123" si="103">D75</f>
        <v>0</v>
      </c>
      <c r="H75" s="18">
        <f t="shared" si="84"/>
        <v>0</v>
      </c>
      <c r="I75" s="22">
        <f t="shared" si="85"/>
        <v>0</v>
      </c>
      <c r="J75" s="18">
        <f t="shared" si="86"/>
        <v>2</v>
      </c>
      <c r="K75" s="83">
        <f t="shared" si="87"/>
        <v>0</v>
      </c>
      <c r="L75" s="18" t="str">
        <f t="shared" si="88"/>
        <v>belum</v>
      </c>
      <c r="M75" s="19"/>
      <c r="N75" s="33"/>
      <c r="O75" s="86">
        <f>IF(AND(N75=$BJ$3),$C$75,0)</f>
        <v>0</v>
      </c>
      <c r="P75" s="22">
        <f t="shared" si="89"/>
        <v>0</v>
      </c>
      <c r="Q75" s="18"/>
      <c r="R75" s="22">
        <f>IF(AND(Q75=$BJ$3),$C$75,0)</f>
        <v>0</v>
      </c>
      <c r="S75" s="82">
        <f t="shared" si="90"/>
        <v>0</v>
      </c>
      <c r="T75" s="33"/>
      <c r="U75" s="86">
        <f>IF(AND(T75=$BJ$3),$C$75,0)</f>
        <v>0</v>
      </c>
      <c r="V75" s="22">
        <f t="shared" si="91"/>
        <v>0</v>
      </c>
      <c r="W75" s="18"/>
      <c r="X75" s="22">
        <f>IF(AND(W75=$BJ$3),$C$75,0)</f>
        <v>0</v>
      </c>
      <c r="Y75" s="82">
        <f t="shared" si="92"/>
        <v>0</v>
      </c>
      <c r="Z75" s="33"/>
      <c r="AA75" s="86">
        <f>IF(AND(Z75=$BJ$3),$C$75,0)</f>
        <v>0</v>
      </c>
      <c r="AB75" s="22">
        <f t="shared" si="93"/>
        <v>0</v>
      </c>
      <c r="AC75" s="18"/>
      <c r="AD75" s="22">
        <f>IF(AND(AC75=$BJ$3),$C$75,0)</f>
        <v>0</v>
      </c>
      <c r="AE75" s="82">
        <f t="shared" si="94"/>
        <v>0</v>
      </c>
      <c r="AF75" s="33"/>
      <c r="AG75" s="86">
        <f>IF(AND(AF75=$BJ$3),$C$75,0)</f>
        <v>0</v>
      </c>
      <c r="AH75" s="22">
        <f t="shared" si="95"/>
        <v>0</v>
      </c>
      <c r="AI75" s="18"/>
      <c r="AJ75" s="22">
        <f>IF(AND(AI75=$BJ$3),$C$75,0)</f>
        <v>0</v>
      </c>
      <c r="AK75" s="82">
        <f t="shared" si="96"/>
        <v>0</v>
      </c>
      <c r="AL75" s="33"/>
      <c r="AM75" s="86">
        <f>IF(AND(AL75=$BJ$3),$C$75,0)</f>
        <v>0</v>
      </c>
      <c r="AN75" s="22">
        <f t="shared" si="97"/>
        <v>0</v>
      </c>
      <c r="AO75" s="18"/>
      <c r="AP75" s="22">
        <f>IF(AND(AO75=$BJ$3),$C$75,0)</f>
        <v>0</v>
      </c>
      <c r="AQ75" s="82">
        <f t="shared" si="98"/>
        <v>0</v>
      </c>
      <c r="AR75" s="33"/>
      <c r="AS75" s="86">
        <f>IF(AND(AR75=$BJ$3),$C$75,0)</f>
        <v>0</v>
      </c>
      <c r="AT75" s="22">
        <f t="shared" si="99"/>
        <v>0</v>
      </c>
      <c r="AU75" s="18"/>
      <c r="AV75" s="22">
        <f>IF(AND(AU75=$BJ$3),$C$75,0)</f>
        <v>0</v>
      </c>
      <c r="AW75" s="82">
        <f t="shared" si="100"/>
        <v>0</v>
      </c>
      <c r="AX75" s="33"/>
      <c r="AY75" s="86">
        <f>IF(AND(AX75=$BJ$3),$C$75,0)</f>
        <v>0</v>
      </c>
      <c r="AZ75" s="22">
        <f t="shared" si="101"/>
        <v>0</v>
      </c>
      <c r="BA75" s="33"/>
      <c r="BB75" s="22">
        <f>IF(AND(BA75=$BJ$3),$C$75,0)</f>
        <v>0</v>
      </c>
      <c r="BC75" s="22">
        <f t="shared" si="102"/>
        <v>0</v>
      </c>
      <c r="BD75" s="11" t="s">
        <v>138</v>
      </c>
    </row>
    <row r="76" spans="2:56" x14ac:dyDescent="0.25">
      <c r="B76" s="148" t="s">
        <v>130</v>
      </c>
      <c r="C76" s="7">
        <v>1</v>
      </c>
      <c r="D76" s="95"/>
      <c r="E76" s="163">
        <f t="shared" si="82"/>
        <v>0</v>
      </c>
      <c r="F76" s="86">
        <f t="shared" si="83"/>
        <v>0</v>
      </c>
      <c r="G76" s="22">
        <f t="shared" si="103"/>
        <v>0</v>
      </c>
      <c r="H76" s="18">
        <f t="shared" si="84"/>
        <v>0</v>
      </c>
      <c r="I76" s="22">
        <f t="shared" si="85"/>
        <v>0</v>
      </c>
      <c r="J76" s="18">
        <f t="shared" si="86"/>
        <v>1</v>
      </c>
      <c r="K76" s="83">
        <f t="shared" si="87"/>
        <v>0</v>
      </c>
      <c r="L76" s="18" t="str">
        <f t="shared" si="88"/>
        <v>belum</v>
      </c>
      <c r="M76" s="19"/>
      <c r="N76" s="33"/>
      <c r="O76" s="86">
        <f>IF(AND(N76=$BJ$3),$C$76,0)</f>
        <v>0</v>
      </c>
      <c r="P76" s="22">
        <f t="shared" si="89"/>
        <v>0</v>
      </c>
      <c r="Q76" s="18"/>
      <c r="R76" s="22">
        <f>IF(AND(Q76=$BJ$3),$C$76,0)</f>
        <v>0</v>
      </c>
      <c r="S76" s="82">
        <f t="shared" si="90"/>
        <v>0</v>
      </c>
      <c r="T76" s="33"/>
      <c r="U76" s="86">
        <f>IF(AND(T76=$BJ$3),$C$76,0)</f>
        <v>0</v>
      </c>
      <c r="V76" s="22">
        <f t="shared" si="91"/>
        <v>0</v>
      </c>
      <c r="W76" s="18"/>
      <c r="X76" s="22">
        <f>IF(AND(W76=$BJ$3),$C$76,0)</f>
        <v>0</v>
      </c>
      <c r="Y76" s="82">
        <f t="shared" si="92"/>
        <v>0</v>
      </c>
      <c r="Z76" s="33"/>
      <c r="AA76" s="86">
        <f>IF(AND(Z76=$BJ$3),$C$76,0)</f>
        <v>0</v>
      </c>
      <c r="AB76" s="22">
        <f t="shared" si="93"/>
        <v>0</v>
      </c>
      <c r="AC76" s="18"/>
      <c r="AD76" s="22">
        <f>IF(AND(AC76=$BJ$3),$C$76,0)</f>
        <v>0</v>
      </c>
      <c r="AE76" s="82">
        <f t="shared" si="94"/>
        <v>0</v>
      </c>
      <c r="AF76" s="33"/>
      <c r="AG76" s="86">
        <f>IF(AND(AF76=$BJ$3),$C$76,0)</f>
        <v>0</v>
      </c>
      <c r="AH76" s="22">
        <f t="shared" si="95"/>
        <v>0</v>
      </c>
      <c r="AI76" s="18"/>
      <c r="AJ76" s="22">
        <f>IF(AND(AI76=$BJ$3),$C$76,0)</f>
        <v>0</v>
      </c>
      <c r="AK76" s="82">
        <f t="shared" si="96"/>
        <v>0</v>
      </c>
      <c r="AL76" s="33"/>
      <c r="AM76" s="86">
        <f>IF(AND(AL76=$BJ$3),$C$76,0)</f>
        <v>0</v>
      </c>
      <c r="AN76" s="22">
        <f t="shared" si="97"/>
        <v>0</v>
      </c>
      <c r="AO76" s="18"/>
      <c r="AP76" s="22">
        <f>IF(AND(AO76=$BJ$3),$C$76,0)</f>
        <v>0</v>
      </c>
      <c r="AQ76" s="82">
        <f t="shared" si="98"/>
        <v>0</v>
      </c>
      <c r="AR76" s="33"/>
      <c r="AS76" s="86">
        <f>IF(AND(AR76=$BJ$3),$C$76,0)</f>
        <v>0</v>
      </c>
      <c r="AT76" s="22">
        <f t="shared" si="99"/>
        <v>0</v>
      </c>
      <c r="AU76" s="18"/>
      <c r="AV76" s="22">
        <f>IF(AND(AU76=$BJ$3),$C$76,0)</f>
        <v>0</v>
      </c>
      <c r="AW76" s="82">
        <f t="shared" si="100"/>
        <v>0</v>
      </c>
      <c r="AX76" s="33"/>
      <c r="AY76" s="86">
        <f>IF(AND(AX76=$BJ$3),$C$76,0)</f>
        <v>0</v>
      </c>
      <c r="AZ76" s="22">
        <f t="shared" si="101"/>
        <v>0</v>
      </c>
      <c r="BA76" s="33"/>
      <c r="BB76" s="22">
        <f>IF(AND(BA76=$BJ$3),$C$76,0)</f>
        <v>0</v>
      </c>
      <c r="BC76" s="22">
        <f t="shared" si="102"/>
        <v>0</v>
      </c>
      <c r="BD76" s="11" t="s">
        <v>138</v>
      </c>
    </row>
    <row r="77" spans="2:56" x14ac:dyDescent="0.25">
      <c r="B77" s="147" t="s">
        <v>74</v>
      </c>
      <c r="C77" s="7">
        <v>2</v>
      </c>
      <c r="D77" s="95"/>
      <c r="E77" s="163">
        <f t="shared" si="82"/>
        <v>0</v>
      </c>
      <c r="F77" s="86">
        <f t="shared" si="83"/>
        <v>0</v>
      </c>
      <c r="G77" s="22">
        <f t="shared" si="103"/>
        <v>0</v>
      </c>
      <c r="H77" s="18">
        <f t="shared" si="84"/>
        <v>0</v>
      </c>
      <c r="I77" s="22">
        <f t="shared" si="85"/>
        <v>0</v>
      </c>
      <c r="J77" s="18">
        <f t="shared" si="86"/>
        <v>2</v>
      </c>
      <c r="K77" s="83">
        <f t="shared" si="87"/>
        <v>0</v>
      </c>
      <c r="L77" s="18" t="str">
        <f t="shared" si="88"/>
        <v>belum</v>
      </c>
      <c r="M77" s="19"/>
      <c r="N77" s="33"/>
      <c r="O77" s="86">
        <f>IF(AND(N77=$BJ$3),$C$77,0)</f>
        <v>0</v>
      </c>
      <c r="P77" s="22">
        <f t="shared" si="89"/>
        <v>0</v>
      </c>
      <c r="Q77" s="18"/>
      <c r="R77" s="22">
        <f>IF(AND(Q77=$BJ$3),$C$77,0)</f>
        <v>0</v>
      </c>
      <c r="S77" s="82">
        <f t="shared" si="90"/>
        <v>0</v>
      </c>
      <c r="T77" s="33"/>
      <c r="U77" s="86">
        <f>IF(AND(T77=$BJ$3),$C$77,0)</f>
        <v>0</v>
      </c>
      <c r="V77" s="22">
        <f t="shared" si="91"/>
        <v>0</v>
      </c>
      <c r="W77" s="18"/>
      <c r="X77" s="22">
        <f>IF(AND(W77=$BJ$3),$C$77,0)</f>
        <v>0</v>
      </c>
      <c r="Y77" s="82">
        <f t="shared" si="92"/>
        <v>0</v>
      </c>
      <c r="Z77" s="33"/>
      <c r="AA77" s="86">
        <f>IF(AND(Z77=$BJ$3),$C$77,0)</f>
        <v>0</v>
      </c>
      <c r="AB77" s="22">
        <f t="shared" si="93"/>
        <v>0</v>
      </c>
      <c r="AC77" s="18"/>
      <c r="AD77" s="22">
        <f>IF(AND(AC77=$BJ$3),$C$77,0)</f>
        <v>0</v>
      </c>
      <c r="AE77" s="82">
        <f t="shared" si="94"/>
        <v>0</v>
      </c>
      <c r="AF77" s="33"/>
      <c r="AG77" s="86">
        <f>IF(AND(AF77=$BJ$3),$C$77,0)</f>
        <v>0</v>
      </c>
      <c r="AH77" s="22">
        <f t="shared" si="95"/>
        <v>0</v>
      </c>
      <c r="AI77" s="18"/>
      <c r="AJ77" s="22">
        <f>IF(AND(AI77=$BJ$3),$C$77,0)</f>
        <v>0</v>
      </c>
      <c r="AK77" s="82">
        <f t="shared" si="96"/>
        <v>0</v>
      </c>
      <c r="AL77" s="33"/>
      <c r="AM77" s="86">
        <f>IF(AND(AL77=$BJ$3),$C$77,0)</f>
        <v>0</v>
      </c>
      <c r="AN77" s="22">
        <f t="shared" si="97"/>
        <v>0</v>
      </c>
      <c r="AO77" s="18"/>
      <c r="AP77" s="22">
        <f>IF(AND(AO77=$BJ$3),$C$77,0)</f>
        <v>0</v>
      </c>
      <c r="AQ77" s="82">
        <f t="shared" si="98"/>
        <v>0</v>
      </c>
      <c r="AR77" s="33"/>
      <c r="AS77" s="86">
        <f>IF(AND(AR77=$BJ$3),$C$77,0)</f>
        <v>0</v>
      </c>
      <c r="AT77" s="22">
        <f t="shared" si="99"/>
        <v>0</v>
      </c>
      <c r="AU77" s="18"/>
      <c r="AV77" s="22">
        <f>IF(AND(AU77=$BJ$3),$C$77,0)</f>
        <v>0</v>
      </c>
      <c r="AW77" s="82">
        <f t="shared" si="100"/>
        <v>0</v>
      </c>
      <c r="AX77" s="33"/>
      <c r="AY77" s="86">
        <f>IF(AND(AX77=$BJ$3),$C$77,0)</f>
        <v>0</v>
      </c>
      <c r="AZ77" s="22">
        <f t="shared" si="101"/>
        <v>0</v>
      </c>
      <c r="BA77" s="33"/>
      <c r="BB77" s="22">
        <f>IF(AND(BA77=$BJ$3),$C$77,0)</f>
        <v>0</v>
      </c>
      <c r="BC77" s="22">
        <f t="shared" si="102"/>
        <v>0</v>
      </c>
      <c r="BD77" s="11" t="s">
        <v>138</v>
      </c>
    </row>
    <row r="78" spans="2:56" x14ac:dyDescent="0.25">
      <c r="B78" s="147" t="s">
        <v>132</v>
      </c>
      <c r="C78" s="7">
        <v>2</v>
      </c>
      <c r="D78" s="95"/>
      <c r="E78" s="163">
        <f t="shared" si="82"/>
        <v>0</v>
      </c>
      <c r="F78" s="86">
        <f t="shared" si="83"/>
        <v>0</v>
      </c>
      <c r="G78" s="22">
        <f t="shared" si="103"/>
        <v>0</v>
      </c>
      <c r="H78" s="18">
        <f t="shared" si="84"/>
        <v>0</v>
      </c>
      <c r="I78" s="22">
        <f t="shared" si="85"/>
        <v>0</v>
      </c>
      <c r="J78" s="18">
        <f t="shared" si="86"/>
        <v>2</v>
      </c>
      <c r="K78" s="83">
        <f t="shared" si="87"/>
        <v>0</v>
      </c>
      <c r="L78" s="18" t="str">
        <f t="shared" si="88"/>
        <v>belum</v>
      </c>
      <c r="M78" s="19"/>
      <c r="N78" s="33"/>
      <c r="O78" s="86">
        <f>IF(AND(N78=$BJ$3),$C$78,0)</f>
        <v>0</v>
      </c>
      <c r="P78" s="22">
        <f t="shared" si="89"/>
        <v>0</v>
      </c>
      <c r="Q78" s="18"/>
      <c r="R78" s="22">
        <f>IF(AND(Q78=$BJ$3),$C$78,0)</f>
        <v>0</v>
      </c>
      <c r="S78" s="82">
        <f t="shared" si="90"/>
        <v>0</v>
      </c>
      <c r="T78" s="33"/>
      <c r="U78" s="86">
        <f>IF(AND(T78=$BJ$3),$C$78,0)</f>
        <v>0</v>
      </c>
      <c r="V78" s="22">
        <f t="shared" si="91"/>
        <v>0</v>
      </c>
      <c r="W78" s="18"/>
      <c r="X78" s="22">
        <f>IF(AND(W78=$BJ$3),$C$78,0)</f>
        <v>0</v>
      </c>
      <c r="Y78" s="82">
        <f t="shared" si="92"/>
        <v>0</v>
      </c>
      <c r="Z78" s="33"/>
      <c r="AA78" s="86">
        <f>IF(AND(Z78=$BJ$3),$C$78,0)</f>
        <v>0</v>
      </c>
      <c r="AB78" s="22">
        <f t="shared" si="93"/>
        <v>0</v>
      </c>
      <c r="AC78" s="18"/>
      <c r="AD78" s="22">
        <f>IF(AND(AC78=$BJ$3),$C$78,0)</f>
        <v>0</v>
      </c>
      <c r="AE78" s="82">
        <f t="shared" si="94"/>
        <v>0</v>
      </c>
      <c r="AF78" s="33"/>
      <c r="AG78" s="86">
        <f>IF(AND(AF78=$BJ$3),$C$78,0)</f>
        <v>0</v>
      </c>
      <c r="AH78" s="22">
        <f t="shared" si="95"/>
        <v>0</v>
      </c>
      <c r="AI78" s="18"/>
      <c r="AJ78" s="22">
        <f>IF(AND(AI78=$BJ$3),$C$78,0)</f>
        <v>0</v>
      </c>
      <c r="AK78" s="82">
        <f t="shared" si="96"/>
        <v>0</v>
      </c>
      <c r="AL78" s="33"/>
      <c r="AM78" s="86">
        <f>IF(AND(AL78=$BJ$3),$C$78,0)</f>
        <v>0</v>
      </c>
      <c r="AN78" s="22">
        <f t="shared" si="97"/>
        <v>0</v>
      </c>
      <c r="AO78" s="18"/>
      <c r="AP78" s="22">
        <f>IF(AND(AO78=$BJ$3),$C$78,0)</f>
        <v>0</v>
      </c>
      <c r="AQ78" s="82">
        <f t="shared" si="98"/>
        <v>0</v>
      </c>
      <c r="AR78" s="33"/>
      <c r="AS78" s="86">
        <f>IF(AND(AR78=$BJ$3),$C$78,0)</f>
        <v>0</v>
      </c>
      <c r="AT78" s="22">
        <f t="shared" si="99"/>
        <v>0</v>
      </c>
      <c r="AU78" s="18"/>
      <c r="AV78" s="22">
        <f>IF(AND(AU78=$BJ$3),$C$78,0)</f>
        <v>0</v>
      </c>
      <c r="AW78" s="82">
        <f t="shared" si="100"/>
        <v>0</v>
      </c>
      <c r="AX78" s="33"/>
      <c r="AY78" s="86">
        <f>IF(AND(AX78=$BJ$3),$C$78,0)</f>
        <v>0</v>
      </c>
      <c r="AZ78" s="22">
        <f t="shared" si="101"/>
        <v>0</v>
      </c>
      <c r="BA78" s="33"/>
      <c r="BB78" s="22">
        <f>IF(AND(BA78=$BJ$3),$C$78,0)</f>
        <v>0</v>
      </c>
      <c r="BC78" s="22">
        <f t="shared" si="102"/>
        <v>0</v>
      </c>
      <c r="BD78" s="11" t="s">
        <v>138</v>
      </c>
    </row>
    <row r="79" spans="2:56" ht="30" x14ac:dyDescent="0.25">
      <c r="B79" s="148" t="s">
        <v>75</v>
      </c>
      <c r="C79" s="7">
        <v>3</v>
      </c>
      <c r="D79" s="95"/>
      <c r="E79" s="163">
        <f t="shared" si="82"/>
        <v>0</v>
      </c>
      <c r="F79" s="86">
        <f t="shared" si="83"/>
        <v>0</v>
      </c>
      <c r="G79" s="22">
        <f t="shared" si="103"/>
        <v>0</v>
      </c>
      <c r="H79" s="18">
        <f t="shared" si="84"/>
        <v>0</v>
      </c>
      <c r="I79" s="22">
        <f t="shared" si="85"/>
        <v>0</v>
      </c>
      <c r="J79" s="18">
        <f t="shared" si="86"/>
        <v>3</v>
      </c>
      <c r="K79" s="83">
        <f t="shared" si="87"/>
        <v>0</v>
      </c>
      <c r="L79" s="18" t="str">
        <f t="shared" si="88"/>
        <v>belum</v>
      </c>
      <c r="M79" s="19"/>
      <c r="N79" s="33"/>
      <c r="O79" s="86">
        <f>IF(AND(N79=$BJ$3),$C$79,0)</f>
        <v>0</v>
      </c>
      <c r="P79" s="22">
        <f t="shared" si="89"/>
        <v>0</v>
      </c>
      <c r="Q79" s="18"/>
      <c r="R79" s="22">
        <f>IF(AND(Q79=$BJ$3),$C$79,0)</f>
        <v>0</v>
      </c>
      <c r="S79" s="82">
        <f t="shared" si="90"/>
        <v>0</v>
      </c>
      <c r="T79" s="33"/>
      <c r="U79" s="86">
        <f>IF(AND(T79=$BJ$3),$C$79,0)</f>
        <v>0</v>
      </c>
      <c r="V79" s="22">
        <f t="shared" si="91"/>
        <v>0</v>
      </c>
      <c r="W79" s="18"/>
      <c r="X79" s="22">
        <f>IF(AND(W79=$BJ$3),$C$79,0)</f>
        <v>0</v>
      </c>
      <c r="Y79" s="82">
        <f t="shared" si="92"/>
        <v>0</v>
      </c>
      <c r="Z79" s="33"/>
      <c r="AA79" s="86">
        <f>IF(AND(Z79=$BJ$3),$C$79,0)</f>
        <v>0</v>
      </c>
      <c r="AB79" s="22">
        <f t="shared" si="93"/>
        <v>0</v>
      </c>
      <c r="AC79" s="18"/>
      <c r="AD79" s="22">
        <f>IF(AND(AC79=$BJ$3),$C$79,0)</f>
        <v>0</v>
      </c>
      <c r="AE79" s="82">
        <f t="shared" si="94"/>
        <v>0</v>
      </c>
      <c r="AF79" s="33"/>
      <c r="AG79" s="86">
        <f>IF(AND(AF79=$BJ$3),$C$79,0)</f>
        <v>0</v>
      </c>
      <c r="AH79" s="22">
        <f t="shared" si="95"/>
        <v>0</v>
      </c>
      <c r="AI79" s="18"/>
      <c r="AJ79" s="22">
        <f>IF(AND(AI79=$BJ$3),$C$79,0)</f>
        <v>0</v>
      </c>
      <c r="AK79" s="82">
        <f t="shared" si="96"/>
        <v>0</v>
      </c>
      <c r="AL79" s="33"/>
      <c r="AM79" s="86">
        <f>IF(AND(AL79=$BJ$3),$C$79,0)</f>
        <v>0</v>
      </c>
      <c r="AN79" s="22">
        <f t="shared" si="97"/>
        <v>0</v>
      </c>
      <c r="AO79" s="18"/>
      <c r="AP79" s="22">
        <f>IF(AND(AO79=$BJ$3),$C$79,0)</f>
        <v>0</v>
      </c>
      <c r="AQ79" s="82">
        <f t="shared" si="98"/>
        <v>0</v>
      </c>
      <c r="AR79" s="33"/>
      <c r="AS79" s="86">
        <f>IF(AND(AR79=$BJ$3),$C$79,0)</f>
        <v>0</v>
      </c>
      <c r="AT79" s="22">
        <f t="shared" si="99"/>
        <v>0</v>
      </c>
      <c r="AU79" s="18"/>
      <c r="AV79" s="22">
        <f>IF(AND(AU79=$BJ$3),$C$79,0)</f>
        <v>0</v>
      </c>
      <c r="AW79" s="82">
        <f t="shared" si="100"/>
        <v>0</v>
      </c>
      <c r="AX79" s="33"/>
      <c r="AY79" s="86">
        <f>IF(AND(AX79=$BJ$3),$C$79,0)</f>
        <v>0</v>
      </c>
      <c r="AZ79" s="22">
        <f t="shared" si="101"/>
        <v>0</v>
      </c>
      <c r="BA79" s="33"/>
      <c r="BB79" s="22">
        <f>IF(AND(BA79=$BJ$3),$C$79,0)</f>
        <v>0</v>
      </c>
      <c r="BC79" s="22">
        <f t="shared" si="102"/>
        <v>0</v>
      </c>
      <c r="BD79" s="11" t="s">
        <v>138</v>
      </c>
    </row>
    <row r="80" spans="2:56" x14ac:dyDescent="0.25">
      <c r="B80" s="147" t="s">
        <v>76</v>
      </c>
      <c r="C80" s="7">
        <v>3</v>
      </c>
      <c r="D80" s="95"/>
      <c r="E80" s="163">
        <f t="shared" si="82"/>
        <v>0</v>
      </c>
      <c r="F80" s="86">
        <f t="shared" si="83"/>
        <v>0</v>
      </c>
      <c r="G80" s="22">
        <f t="shared" si="103"/>
        <v>0</v>
      </c>
      <c r="H80" s="18">
        <f t="shared" si="84"/>
        <v>0</v>
      </c>
      <c r="I80" s="22">
        <f t="shared" si="85"/>
        <v>0</v>
      </c>
      <c r="J80" s="18">
        <f t="shared" si="86"/>
        <v>3</v>
      </c>
      <c r="K80" s="83">
        <f t="shared" si="87"/>
        <v>0</v>
      </c>
      <c r="L80" s="18" t="str">
        <f t="shared" si="88"/>
        <v>belum</v>
      </c>
      <c r="M80" s="19"/>
      <c r="N80" s="33"/>
      <c r="O80" s="86">
        <f>IF(AND(N80=$BJ$3),$C$80,0)</f>
        <v>0</v>
      </c>
      <c r="P80" s="22">
        <f t="shared" si="89"/>
        <v>0</v>
      </c>
      <c r="Q80" s="18"/>
      <c r="R80" s="22">
        <f>IF(AND(Q80=$BJ$3),$C$80,0)</f>
        <v>0</v>
      </c>
      <c r="S80" s="82">
        <f t="shared" si="90"/>
        <v>0</v>
      </c>
      <c r="T80" s="33"/>
      <c r="U80" s="86">
        <f>IF(AND(T80=$BJ$3),$C$80,0)</f>
        <v>0</v>
      </c>
      <c r="V80" s="22">
        <f t="shared" si="91"/>
        <v>0</v>
      </c>
      <c r="W80" s="18"/>
      <c r="X80" s="22">
        <f>IF(AND(W80=$BJ$3),$C$80,0)</f>
        <v>0</v>
      </c>
      <c r="Y80" s="82">
        <f t="shared" si="92"/>
        <v>0</v>
      </c>
      <c r="Z80" s="33"/>
      <c r="AA80" s="86">
        <f>IF(AND(Z80=$BJ$3),$C$80,0)</f>
        <v>0</v>
      </c>
      <c r="AB80" s="22">
        <f t="shared" si="93"/>
        <v>0</v>
      </c>
      <c r="AC80" s="18"/>
      <c r="AD80" s="22">
        <f>IF(AND(AC80=$BJ$3),$C$80,0)</f>
        <v>0</v>
      </c>
      <c r="AE80" s="82">
        <f t="shared" si="94"/>
        <v>0</v>
      </c>
      <c r="AF80" s="33"/>
      <c r="AG80" s="86">
        <f>IF(AND(AF80=$BJ$3),$C$80,0)</f>
        <v>0</v>
      </c>
      <c r="AH80" s="22">
        <f t="shared" si="95"/>
        <v>0</v>
      </c>
      <c r="AI80" s="18"/>
      <c r="AJ80" s="22">
        <f>IF(AND(AI80=$BJ$3),$C$80,0)</f>
        <v>0</v>
      </c>
      <c r="AK80" s="82">
        <f t="shared" si="96"/>
        <v>0</v>
      </c>
      <c r="AL80" s="33"/>
      <c r="AM80" s="86">
        <f>IF(AND(AL80=$BJ$3),$C$80,0)</f>
        <v>0</v>
      </c>
      <c r="AN80" s="22">
        <f t="shared" si="97"/>
        <v>0</v>
      </c>
      <c r="AO80" s="18"/>
      <c r="AP80" s="22">
        <f>IF(AND(AO80=$BJ$3),$C$80,0)</f>
        <v>0</v>
      </c>
      <c r="AQ80" s="82">
        <f t="shared" si="98"/>
        <v>0</v>
      </c>
      <c r="AR80" s="33"/>
      <c r="AS80" s="86">
        <f>IF(AND(AR80=$BJ$3),$C$80,0)</f>
        <v>0</v>
      </c>
      <c r="AT80" s="22">
        <f t="shared" si="99"/>
        <v>0</v>
      </c>
      <c r="AU80" s="18"/>
      <c r="AV80" s="22">
        <f>IF(AND(AU80=$BJ$3),$C$80,0)</f>
        <v>0</v>
      </c>
      <c r="AW80" s="82">
        <f t="shared" si="100"/>
        <v>0</v>
      </c>
      <c r="AX80" s="33"/>
      <c r="AY80" s="86">
        <f>IF(AND(AX80=$BJ$3),$C$80,0)</f>
        <v>0</v>
      </c>
      <c r="AZ80" s="22">
        <f t="shared" si="101"/>
        <v>0</v>
      </c>
      <c r="BA80" s="33"/>
      <c r="BB80" s="22">
        <f>IF(AND(BA80=$BJ$3),$C$80,0)</f>
        <v>0</v>
      </c>
      <c r="BC80" s="22">
        <f t="shared" si="102"/>
        <v>0</v>
      </c>
      <c r="BD80" s="11" t="s">
        <v>138</v>
      </c>
    </row>
    <row r="81" spans="2:56" x14ac:dyDescent="0.25">
      <c r="B81" s="147" t="s">
        <v>77</v>
      </c>
      <c r="C81" s="7">
        <v>1</v>
      </c>
      <c r="D81" s="95"/>
      <c r="E81" s="163">
        <f t="shared" si="82"/>
        <v>0</v>
      </c>
      <c r="F81" s="86">
        <f t="shared" si="83"/>
        <v>0</v>
      </c>
      <c r="G81" s="22">
        <f t="shared" si="103"/>
        <v>0</v>
      </c>
      <c r="H81" s="18">
        <f t="shared" si="84"/>
        <v>0</v>
      </c>
      <c r="I81" s="22">
        <f t="shared" si="85"/>
        <v>0</v>
      </c>
      <c r="J81" s="18">
        <f t="shared" si="86"/>
        <v>1</v>
      </c>
      <c r="K81" s="83">
        <f t="shared" si="87"/>
        <v>0</v>
      </c>
      <c r="L81" s="18" t="str">
        <f t="shared" si="88"/>
        <v>belum</v>
      </c>
      <c r="M81" s="19"/>
      <c r="N81" s="33"/>
      <c r="O81" s="86">
        <f>IF(AND(N81=$BJ$3),$C$81,0)</f>
        <v>0</v>
      </c>
      <c r="P81" s="22">
        <f t="shared" si="89"/>
        <v>0</v>
      </c>
      <c r="Q81" s="18"/>
      <c r="R81" s="22">
        <f>IF(AND(Q81=$BJ$3),$C$81,0)</f>
        <v>0</v>
      </c>
      <c r="S81" s="82">
        <f t="shared" si="90"/>
        <v>0</v>
      </c>
      <c r="T81" s="33"/>
      <c r="U81" s="86">
        <f>IF(AND(T81=$BJ$3),$C$81,0)</f>
        <v>0</v>
      </c>
      <c r="V81" s="22">
        <f t="shared" si="91"/>
        <v>0</v>
      </c>
      <c r="W81" s="18"/>
      <c r="X81" s="22">
        <f>IF(AND(W81=$BJ$3),$C$81,0)</f>
        <v>0</v>
      </c>
      <c r="Y81" s="82">
        <f t="shared" si="92"/>
        <v>0</v>
      </c>
      <c r="Z81" s="33"/>
      <c r="AA81" s="86">
        <f>IF(AND(Z81=$BJ$3),$C$81,0)</f>
        <v>0</v>
      </c>
      <c r="AB81" s="22">
        <f t="shared" si="93"/>
        <v>0</v>
      </c>
      <c r="AC81" s="18"/>
      <c r="AD81" s="22">
        <f>IF(AND(AC81=$BJ$3),$C$81,0)</f>
        <v>0</v>
      </c>
      <c r="AE81" s="82">
        <f t="shared" si="94"/>
        <v>0</v>
      </c>
      <c r="AF81" s="33"/>
      <c r="AG81" s="86">
        <f>IF(AND(AF81=$BJ$3),$C$81,0)</f>
        <v>0</v>
      </c>
      <c r="AH81" s="22">
        <f t="shared" si="95"/>
        <v>0</v>
      </c>
      <c r="AI81" s="18"/>
      <c r="AJ81" s="22">
        <f>IF(AND(AI81=$BJ$3),$C$81,0)</f>
        <v>0</v>
      </c>
      <c r="AK81" s="82">
        <f t="shared" si="96"/>
        <v>0</v>
      </c>
      <c r="AL81" s="33"/>
      <c r="AM81" s="86">
        <f>IF(AND(AL81=$BJ$3),$C$81,0)</f>
        <v>0</v>
      </c>
      <c r="AN81" s="22">
        <f t="shared" si="97"/>
        <v>0</v>
      </c>
      <c r="AO81" s="18"/>
      <c r="AP81" s="22">
        <f>IF(AND(AO81=$BJ$3),$C$81,0)</f>
        <v>0</v>
      </c>
      <c r="AQ81" s="82">
        <f t="shared" si="98"/>
        <v>0</v>
      </c>
      <c r="AR81" s="33"/>
      <c r="AS81" s="86">
        <f>IF(AND(AR81=$BJ$3),$C$81,0)</f>
        <v>0</v>
      </c>
      <c r="AT81" s="22">
        <f t="shared" si="99"/>
        <v>0</v>
      </c>
      <c r="AU81" s="18"/>
      <c r="AV81" s="22">
        <f>IF(AND(AU81=$BJ$3),$C$81,0)</f>
        <v>0</v>
      </c>
      <c r="AW81" s="82">
        <f t="shared" si="100"/>
        <v>0</v>
      </c>
      <c r="AX81" s="33"/>
      <c r="AY81" s="86">
        <f>IF(AND(AX81=$BJ$3),$C$81,0)</f>
        <v>0</v>
      </c>
      <c r="AZ81" s="22">
        <f t="shared" si="101"/>
        <v>0</v>
      </c>
      <c r="BA81" s="33"/>
      <c r="BB81" s="22">
        <f>IF(AND(BA81=$BJ$3),$C$81,0)</f>
        <v>0</v>
      </c>
      <c r="BC81" s="22">
        <f t="shared" si="102"/>
        <v>0</v>
      </c>
      <c r="BD81" s="11" t="s">
        <v>138</v>
      </c>
    </row>
    <row r="82" spans="2:56" x14ac:dyDescent="0.25">
      <c r="B82" s="147" t="s">
        <v>78</v>
      </c>
      <c r="C82" s="7">
        <v>1</v>
      </c>
      <c r="D82" s="95"/>
      <c r="E82" s="163">
        <f t="shared" si="82"/>
        <v>0</v>
      </c>
      <c r="F82" s="86">
        <f t="shared" si="83"/>
        <v>0</v>
      </c>
      <c r="G82" s="22">
        <f t="shared" si="103"/>
        <v>0</v>
      </c>
      <c r="H82" s="18">
        <f t="shared" si="84"/>
        <v>0</v>
      </c>
      <c r="I82" s="22">
        <f t="shared" si="85"/>
        <v>0</v>
      </c>
      <c r="J82" s="18">
        <f t="shared" si="86"/>
        <v>1</v>
      </c>
      <c r="K82" s="83">
        <f t="shared" si="87"/>
        <v>0</v>
      </c>
      <c r="L82" s="18" t="str">
        <f t="shared" si="88"/>
        <v>belum</v>
      </c>
      <c r="M82" s="19"/>
      <c r="N82" s="33"/>
      <c r="O82" s="86">
        <f>IF(AND(N82=$BJ$3),$C$82,0)</f>
        <v>0</v>
      </c>
      <c r="P82" s="22">
        <f t="shared" si="89"/>
        <v>0</v>
      </c>
      <c r="Q82" s="18"/>
      <c r="R82" s="22">
        <f>IF(AND(Q82=$BJ$3),$C$82,0)</f>
        <v>0</v>
      </c>
      <c r="S82" s="82">
        <f t="shared" si="90"/>
        <v>0</v>
      </c>
      <c r="T82" s="33"/>
      <c r="U82" s="86">
        <f>IF(AND(T82=$BJ$3),$C$82,0)</f>
        <v>0</v>
      </c>
      <c r="V82" s="22">
        <f t="shared" si="91"/>
        <v>0</v>
      </c>
      <c r="W82" s="18"/>
      <c r="X82" s="22">
        <f>IF(AND(W82=$BJ$3),$C$82,0)</f>
        <v>0</v>
      </c>
      <c r="Y82" s="82">
        <f t="shared" si="92"/>
        <v>0</v>
      </c>
      <c r="Z82" s="33"/>
      <c r="AA82" s="86">
        <f>IF(AND(Z82=$BJ$3),$C$82,0)</f>
        <v>0</v>
      </c>
      <c r="AB82" s="22">
        <f t="shared" si="93"/>
        <v>0</v>
      </c>
      <c r="AC82" s="18"/>
      <c r="AD82" s="22">
        <f>IF(AND(AC82=$BJ$3),$C$82,0)</f>
        <v>0</v>
      </c>
      <c r="AE82" s="82">
        <f t="shared" si="94"/>
        <v>0</v>
      </c>
      <c r="AF82" s="33"/>
      <c r="AG82" s="86">
        <f>IF(AND(AF82=$BJ$3),$C$82,0)</f>
        <v>0</v>
      </c>
      <c r="AH82" s="22">
        <f t="shared" si="95"/>
        <v>0</v>
      </c>
      <c r="AI82" s="18"/>
      <c r="AJ82" s="22">
        <f>IF(AND(AI82=$BJ$3),$C$82,0)</f>
        <v>0</v>
      </c>
      <c r="AK82" s="82">
        <f t="shared" si="96"/>
        <v>0</v>
      </c>
      <c r="AL82" s="33"/>
      <c r="AM82" s="86">
        <f>IF(AND(AL82=$BJ$3),$C$82,0)</f>
        <v>0</v>
      </c>
      <c r="AN82" s="22">
        <f t="shared" si="97"/>
        <v>0</v>
      </c>
      <c r="AO82" s="18"/>
      <c r="AP82" s="22">
        <f>IF(AND(AO82=$BJ$3),$C$82,0)</f>
        <v>0</v>
      </c>
      <c r="AQ82" s="82">
        <f t="shared" si="98"/>
        <v>0</v>
      </c>
      <c r="AR82" s="33"/>
      <c r="AS82" s="86">
        <f>IF(AND(AR82=$BJ$3),$C$82,0)</f>
        <v>0</v>
      </c>
      <c r="AT82" s="22">
        <f t="shared" si="99"/>
        <v>0</v>
      </c>
      <c r="AU82" s="18"/>
      <c r="AV82" s="22">
        <f>IF(AND(AU82=$BJ$3),$C$82,0)</f>
        <v>0</v>
      </c>
      <c r="AW82" s="82">
        <f t="shared" si="100"/>
        <v>0</v>
      </c>
      <c r="AX82" s="33"/>
      <c r="AY82" s="86">
        <f>IF(AND(AX82=$BJ$3),$C$82,0)</f>
        <v>0</v>
      </c>
      <c r="AZ82" s="22">
        <f t="shared" si="101"/>
        <v>0</v>
      </c>
      <c r="BA82" s="33"/>
      <c r="BB82" s="22">
        <f>IF(AND(BA82=$BJ$3),$C$82,0)</f>
        <v>0</v>
      </c>
      <c r="BC82" s="22">
        <f t="shared" si="102"/>
        <v>0</v>
      </c>
      <c r="BD82" s="11" t="s">
        <v>138</v>
      </c>
    </row>
    <row r="83" spans="2:56" ht="30" x14ac:dyDescent="0.25">
      <c r="B83" s="148" t="s">
        <v>79</v>
      </c>
      <c r="C83" s="7">
        <v>2</v>
      </c>
      <c r="D83" s="95"/>
      <c r="E83" s="163">
        <f t="shared" si="82"/>
        <v>0</v>
      </c>
      <c r="F83" s="86">
        <f t="shared" si="83"/>
        <v>0</v>
      </c>
      <c r="G83" s="22">
        <f t="shared" si="103"/>
        <v>0</v>
      </c>
      <c r="H83" s="18">
        <f t="shared" si="84"/>
        <v>0</v>
      </c>
      <c r="I83" s="22">
        <f t="shared" si="85"/>
        <v>0</v>
      </c>
      <c r="J83" s="18">
        <f t="shared" si="86"/>
        <v>2</v>
      </c>
      <c r="K83" s="83">
        <f t="shared" si="87"/>
        <v>0</v>
      </c>
      <c r="L83" s="18" t="str">
        <f t="shared" si="88"/>
        <v>belum</v>
      </c>
      <c r="M83" s="19"/>
      <c r="N83" s="33"/>
      <c r="O83" s="86">
        <f>IF(AND(N83=$BJ$3),$C$83,0)</f>
        <v>0</v>
      </c>
      <c r="P83" s="22">
        <f t="shared" si="89"/>
        <v>0</v>
      </c>
      <c r="Q83" s="18"/>
      <c r="R83" s="22">
        <f>IF(AND(Q83=$BJ$3),$C$83,0)</f>
        <v>0</v>
      </c>
      <c r="S83" s="82">
        <f t="shared" si="90"/>
        <v>0</v>
      </c>
      <c r="T83" s="33"/>
      <c r="U83" s="86">
        <f>IF(AND(T83=$BJ$3),$C$83,0)</f>
        <v>0</v>
      </c>
      <c r="V83" s="22">
        <f t="shared" si="91"/>
        <v>0</v>
      </c>
      <c r="W83" s="18"/>
      <c r="X83" s="22">
        <f>IF(AND(W83=$BJ$3),$C$83,0)</f>
        <v>0</v>
      </c>
      <c r="Y83" s="82">
        <f t="shared" si="92"/>
        <v>0</v>
      </c>
      <c r="Z83" s="33"/>
      <c r="AA83" s="86">
        <f>IF(AND(Z83=$BJ$3),$C$83,0)</f>
        <v>0</v>
      </c>
      <c r="AB83" s="22">
        <f t="shared" si="93"/>
        <v>0</v>
      </c>
      <c r="AC83" s="18"/>
      <c r="AD83" s="22">
        <f>IF(AND(AC83=$BJ$3),$C$83,0)</f>
        <v>0</v>
      </c>
      <c r="AE83" s="82">
        <f t="shared" si="94"/>
        <v>0</v>
      </c>
      <c r="AF83" s="33"/>
      <c r="AG83" s="86">
        <f>IF(AND(AF83=$BJ$3),$C$83,0)</f>
        <v>0</v>
      </c>
      <c r="AH83" s="22">
        <f t="shared" si="95"/>
        <v>0</v>
      </c>
      <c r="AI83" s="18"/>
      <c r="AJ83" s="22">
        <f>IF(AND(AI83=$BJ$3),$C$83,0)</f>
        <v>0</v>
      </c>
      <c r="AK83" s="82">
        <f t="shared" si="96"/>
        <v>0</v>
      </c>
      <c r="AL83" s="33"/>
      <c r="AM83" s="86">
        <f>IF(AND(AL83=$BJ$3),$C$83,0)</f>
        <v>0</v>
      </c>
      <c r="AN83" s="22">
        <f t="shared" si="97"/>
        <v>0</v>
      </c>
      <c r="AO83" s="18"/>
      <c r="AP83" s="22">
        <f>IF(AND(AO83=$BJ$3),$C$83,0)</f>
        <v>0</v>
      </c>
      <c r="AQ83" s="82">
        <f t="shared" si="98"/>
        <v>0</v>
      </c>
      <c r="AR83" s="33"/>
      <c r="AS83" s="86">
        <f>IF(AND(AR83=$BJ$3),$C$83,0)</f>
        <v>0</v>
      </c>
      <c r="AT83" s="22">
        <f t="shared" si="99"/>
        <v>0</v>
      </c>
      <c r="AU83" s="18"/>
      <c r="AV83" s="22">
        <f>IF(AND(AU83=$BJ$3),$C$83,0)</f>
        <v>0</v>
      </c>
      <c r="AW83" s="82">
        <f t="shared" si="100"/>
        <v>0</v>
      </c>
      <c r="AX83" s="33"/>
      <c r="AY83" s="86">
        <f>IF(AND(AX83=$BJ$3),$C$83,0)</f>
        <v>0</v>
      </c>
      <c r="AZ83" s="22">
        <f t="shared" si="101"/>
        <v>0</v>
      </c>
      <c r="BA83" s="33"/>
      <c r="BB83" s="22">
        <f>IF(AND(BA83=$BJ$3),$C$83,0)</f>
        <v>0</v>
      </c>
      <c r="BC83" s="22">
        <f t="shared" si="102"/>
        <v>0</v>
      </c>
      <c r="BD83" s="11" t="s">
        <v>138</v>
      </c>
    </row>
    <row r="84" spans="2:56" x14ac:dyDescent="0.25">
      <c r="B84" s="147" t="s">
        <v>80</v>
      </c>
      <c r="C84" s="7">
        <v>1</v>
      </c>
      <c r="D84" s="95"/>
      <c r="E84" s="163">
        <f t="shared" si="82"/>
        <v>0</v>
      </c>
      <c r="F84" s="86">
        <f t="shared" si="83"/>
        <v>0</v>
      </c>
      <c r="G84" s="22">
        <f t="shared" si="103"/>
        <v>0</v>
      </c>
      <c r="H84" s="18">
        <f t="shared" si="84"/>
        <v>0</v>
      </c>
      <c r="I84" s="22">
        <f t="shared" si="85"/>
        <v>0</v>
      </c>
      <c r="J84" s="18">
        <f t="shared" si="86"/>
        <v>1</v>
      </c>
      <c r="K84" s="83">
        <f t="shared" si="87"/>
        <v>0</v>
      </c>
      <c r="L84" s="18" t="str">
        <f t="shared" si="88"/>
        <v>belum</v>
      </c>
      <c r="M84" s="19"/>
      <c r="N84" s="33"/>
      <c r="O84" s="86">
        <f>IF(AND(N84=$BJ$3),$C$84,0)</f>
        <v>0</v>
      </c>
      <c r="P84" s="22">
        <f t="shared" si="89"/>
        <v>0</v>
      </c>
      <c r="Q84" s="18"/>
      <c r="R84" s="22">
        <f>IF(AND(Q84=$BJ$3),$C$84,0)</f>
        <v>0</v>
      </c>
      <c r="S84" s="82">
        <f t="shared" si="90"/>
        <v>0</v>
      </c>
      <c r="T84" s="33"/>
      <c r="U84" s="86">
        <f>IF(AND(T84=$BJ$3),$C$84,0)</f>
        <v>0</v>
      </c>
      <c r="V84" s="22">
        <f t="shared" si="91"/>
        <v>0</v>
      </c>
      <c r="W84" s="18"/>
      <c r="X84" s="22">
        <f>IF(AND(W84=$BJ$3),$C$84,0)</f>
        <v>0</v>
      </c>
      <c r="Y84" s="82">
        <f t="shared" si="92"/>
        <v>0</v>
      </c>
      <c r="Z84" s="33"/>
      <c r="AA84" s="86">
        <f>IF(AND(Z84=$BJ$3),$C$84,0)</f>
        <v>0</v>
      </c>
      <c r="AB84" s="22">
        <f t="shared" si="93"/>
        <v>0</v>
      </c>
      <c r="AC84" s="18"/>
      <c r="AD84" s="22">
        <f>IF(AND(AC84=$BJ$3),$C$84,0)</f>
        <v>0</v>
      </c>
      <c r="AE84" s="82">
        <f t="shared" si="94"/>
        <v>0</v>
      </c>
      <c r="AF84" s="33"/>
      <c r="AG84" s="86">
        <f>IF(AND(AF84=$BJ$3),$C$84,0)</f>
        <v>0</v>
      </c>
      <c r="AH84" s="22">
        <f t="shared" si="95"/>
        <v>0</v>
      </c>
      <c r="AI84" s="18"/>
      <c r="AJ84" s="22">
        <f>IF(AND(AI84=$BJ$3),$C$84,0)</f>
        <v>0</v>
      </c>
      <c r="AK84" s="82">
        <f t="shared" si="96"/>
        <v>0</v>
      </c>
      <c r="AL84" s="33"/>
      <c r="AM84" s="86">
        <f>IF(AND(AL84=$BJ$3),$C$84,0)</f>
        <v>0</v>
      </c>
      <c r="AN84" s="22">
        <f t="shared" si="97"/>
        <v>0</v>
      </c>
      <c r="AO84" s="18"/>
      <c r="AP84" s="22">
        <f>IF(AND(AO84=$BJ$3),$C$84,0)</f>
        <v>0</v>
      </c>
      <c r="AQ84" s="82">
        <f t="shared" si="98"/>
        <v>0</v>
      </c>
      <c r="AR84" s="33"/>
      <c r="AS84" s="86">
        <f>IF(AND(AR84=$BJ$3),$C$84,0)</f>
        <v>0</v>
      </c>
      <c r="AT84" s="22">
        <f t="shared" si="99"/>
        <v>0</v>
      </c>
      <c r="AU84" s="18"/>
      <c r="AV84" s="22">
        <f>IF(AND(AU84=$BJ$3),$C$84,0)</f>
        <v>0</v>
      </c>
      <c r="AW84" s="82">
        <f t="shared" si="100"/>
        <v>0</v>
      </c>
      <c r="AX84" s="33"/>
      <c r="AY84" s="86">
        <f>IF(AND(AX84=$BJ$3),$C$84,0)</f>
        <v>0</v>
      </c>
      <c r="AZ84" s="22">
        <f t="shared" si="101"/>
        <v>0</v>
      </c>
      <c r="BA84" s="33"/>
      <c r="BB84" s="22">
        <f>IF(AND(BA84=$BJ$3),$C$84,0)</f>
        <v>0</v>
      </c>
      <c r="BC84" s="22">
        <f t="shared" si="102"/>
        <v>0</v>
      </c>
      <c r="BD84" s="11" t="s">
        <v>138</v>
      </c>
    </row>
    <row r="85" spans="2:56" x14ac:dyDescent="0.25">
      <c r="B85" s="146" t="s">
        <v>21</v>
      </c>
      <c r="C85" s="23">
        <f>SUM(C74:C84)</f>
        <v>20</v>
      </c>
      <c r="D85" s="28"/>
      <c r="F85" s="28">
        <f>SUM(F74:F84)</f>
        <v>0</v>
      </c>
      <c r="H85" s="28">
        <f>SUM(H74:H84)</f>
        <v>0</v>
      </c>
      <c r="I85" s="28">
        <f>SUM(I74:I84)</f>
        <v>0</v>
      </c>
      <c r="J85" s="19">
        <f>SUM(J74:J84)</f>
        <v>20</v>
      </c>
      <c r="K85" s="28">
        <f>SUM(K74:K84)</f>
        <v>0</v>
      </c>
      <c r="N85" s="33"/>
      <c r="O85" s="87">
        <f>SUM(O74:O84)</f>
        <v>0</v>
      </c>
      <c r="P85" s="7"/>
      <c r="Q85" s="18"/>
      <c r="R85" s="7">
        <f>SUM(R74:R84)</f>
        <v>0</v>
      </c>
      <c r="S85" s="85"/>
      <c r="T85" s="33"/>
      <c r="U85" s="87">
        <f>SUM(U74:U84)</f>
        <v>0</v>
      </c>
      <c r="V85" s="7"/>
      <c r="W85" s="18"/>
      <c r="X85" s="7">
        <f>SUM(X74:X84)</f>
        <v>0</v>
      </c>
      <c r="Y85" s="85"/>
      <c r="Z85" s="33"/>
      <c r="AA85" s="87">
        <f>SUM(AA74:AA84)</f>
        <v>0</v>
      </c>
      <c r="AB85" s="7"/>
      <c r="AC85" s="18"/>
      <c r="AD85" s="7">
        <f>SUM(AD74:AD84)</f>
        <v>0</v>
      </c>
      <c r="AE85" s="85"/>
      <c r="AF85" s="33"/>
      <c r="AG85" s="87">
        <f>SUM(AG74:AG84)</f>
        <v>0</v>
      </c>
      <c r="AH85" s="7"/>
      <c r="AI85" s="18"/>
      <c r="AJ85" s="7">
        <f>SUM(AJ74:AJ84)</f>
        <v>0</v>
      </c>
      <c r="AK85" s="85"/>
      <c r="AL85" s="33"/>
      <c r="AM85" s="87">
        <f>SUM(AM74:AM84)</f>
        <v>0</v>
      </c>
      <c r="AN85" s="7"/>
      <c r="AO85" s="18"/>
      <c r="AP85" s="7">
        <f>SUM(AP74:AP84)</f>
        <v>0</v>
      </c>
      <c r="AQ85" s="85"/>
      <c r="AR85" s="33"/>
      <c r="AS85" s="87">
        <f>SUM(AS74:AS84)</f>
        <v>0</v>
      </c>
      <c r="AT85" s="7"/>
      <c r="AU85" s="18"/>
      <c r="AV85" s="7">
        <f>SUM(AV74:AV84)</f>
        <v>0</v>
      </c>
      <c r="AW85" s="85"/>
      <c r="AX85" s="33"/>
      <c r="AY85" s="87">
        <f>SUM(AY74:AY84)</f>
        <v>0</v>
      </c>
      <c r="AZ85" s="7"/>
      <c r="BA85" s="33"/>
      <c r="BB85" s="28">
        <f>SUM(BB74:BB84)</f>
        <v>0</v>
      </c>
      <c r="BC85" s="28"/>
      <c r="BD85" s="11" t="s">
        <v>138</v>
      </c>
    </row>
    <row r="86" spans="2:56" x14ac:dyDescent="0.25">
      <c r="B86" s="146" t="s">
        <v>109</v>
      </c>
      <c r="C86" s="53">
        <f>I85/C85</f>
        <v>0</v>
      </c>
      <c r="D86" s="28"/>
      <c r="N86" s="18"/>
      <c r="O86" s="19"/>
      <c r="P86" s="19"/>
      <c r="Q86" s="19"/>
      <c r="R86" s="19"/>
      <c r="S86" s="19"/>
      <c r="T86" s="18"/>
      <c r="U86" s="19"/>
      <c r="V86" s="19"/>
      <c r="W86" s="19"/>
      <c r="X86" s="19"/>
      <c r="Y86" s="19"/>
      <c r="Z86" s="18"/>
      <c r="AA86" s="19"/>
      <c r="AB86" s="19"/>
      <c r="AC86" s="19"/>
      <c r="AD86" s="19"/>
      <c r="AE86" s="19"/>
      <c r="AF86" s="18"/>
      <c r="AG86" s="19"/>
      <c r="AH86" s="19"/>
      <c r="AI86" s="19"/>
      <c r="AJ86" s="19"/>
      <c r="AK86" s="19"/>
      <c r="AL86" s="18"/>
      <c r="AM86" s="19"/>
      <c r="AN86" s="19"/>
      <c r="AO86" s="19"/>
      <c r="AP86" s="19"/>
      <c r="AQ86" s="19"/>
      <c r="AR86" s="18"/>
      <c r="AS86" s="19"/>
      <c r="AT86" s="19"/>
      <c r="AU86" s="19"/>
      <c r="AV86" s="19"/>
      <c r="AW86" s="19"/>
      <c r="AX86" s="18"/>
      <c r="AY86" s="19"/>
      <c r="AZ86" s="19"/>
      <c r="BA86" s="19"/>
      <c r="BB86" s="19"/>
      <c r="BC86" s="19"/>
      <c r="BD86" s="11" t="s">
        <v>138</v>
      </c>
    </row>
    <row r="87" spans="2:56" x14ac:dyDescent="0.25">
      <c r="N87" s="18"/>
      <c r="O87" s="19"/>
      <c r="P87" s="19"/>
      <c r="Q87" s="19"/>
      <c r="R87" s="19"/>
      <c r="S87" s="19"/>
      <c r="T87" s="18"/>
      <c r="U87" s="19"/>
      <c r="V87" s="19"/>
      <c r="W87" s="19"/>
      <c r="X87" s="19"/>
      <c r="Y87" s="19"/>
      <c r="Z87" s="18"/>
      <c r="AA87" s="19"/>
      <c r="AB87" s="19"/>
      <c r="AC87" s="19"/>
      <c r="AD87" s="19"/>
      <c r="AE87" s="19"/>
      <c r="AF87" s="18"/>
      <c r="AG87" s="19"/>
      <c r="AH87" s="19"/>
      <c r="AI87" s="19"/>
      <c r="AJ87" s="19"/>
      <c r="AK87" s="19"/>
      <c r="AL87" s="18"/>
      <c r="AM87" s="19"/>
      <c r="AN87" s="19"/>
      <c r="AO87" s="19"/>
      <c r="AP87" s="19"/>
      <c r="AQ87" s="19"/>
      <c r="AR87" s="18"/>
      <c r="AS87" s="19"/>
      <c r="AT87" s="19"/>
      <c r="AU87" s="19"/>
      <c r="AV87" s="19"/>
      <c r="AW87" s="19"/>
      <c r="AX87" s="18"/>
      <c r="AY87" s="19"/>
      <c r="AZ87" s="19"/>
      <c r="BA87" s="19"/>
      <c r="BB87" s="19"/>
      <c r="BC87" s="19"/>
      <c r="BD87" s="11" t="s">
        <v>138</v>
      </c>
    </row>
    <row r="88" spans="2:56" hidden="1" x14ac:dyDescent="0.25">
      <c r="B88" s="187" t="s">
        <v>46</v>
      </c>
      <c r="C88" s="187"/>
      <c r="D88" s="187"/>
      <c r="E88" s="197" t="s">
        <v>98</v>
      </c>
      <c r="F88" s="22"/>
      <c r="G88" s="22">
        <v>1</v>
      </c>
      <c r="H88" s="22" t="s">
        <v>100</v>
      </c>
      <c r="I88" s="22"/>
      <c r="J88" s="22"/>
      <c r="K88" s="22"/>
      <c r="L88" s="199" t="s">
        <v>136</v>
      </c>
      <c r="N88" s="199" t="s">
        <v>140</v>
      </c>
      <c r="O88" s="192"/>
      <c r="P88" s="192"/>
      <c r="Q88" s="192"/>
      <c r="R88" s="192"/>
      <c r="S88" s="192"/>
      <c r="T88" s="199"/>
      <c r="U88" s="192"/>
      <c r="V88" s="192"/>
      <c r="W88" s="192"/>
      <c r="X88" s="192"/>
      <c r="Y88" s="192"/>
      <c r="Z88" s="199"/>
      <c r="AA88" s="192"/>
      <c r="AB88" s="192"/>
      <c r="AC88" s="192"/>
      <c r="AD88" s="192"/>
      <c r="AE88" s="192"/>
      <c r="AF88" s="199"/>
      <c r="AG88" s="192"/>
      <c r="AH88" s="192"/>
      <c r="AI88" s="192"/>
      <c r="AJ88" s="192"/>
      <c r="AK88" s="192"/>
      <c r="AL88" s="199"/>
      <c r="AM88" s="192"/>
      <c r="AN88" s="192"/>
      <c r="AO88" s="192"/>
      <c r="AP88" s="192"/>
      <c r="AQ88" s="192"/>
      <c r="AR88" s="199"/>
      <c r="AS88" s="192"/>
      <c r="AT88" s="192"/>
      <c r="AU88" s="192"/>
      <c r="AV88" s="192"/>
      <c r="AW88" s="192"/>
      <c r="AX88" s="199"/>
      <c r="AY88" s="192"/>
      <c r="AZ88" s="192"/>
      <c r="BA88" s="192"/>
      <c r="BD88" s="11" t="s">
        <v>139</v>
      </c>
    </row>
    <row r="89" spans="2:56" hidden="1" x14ac:dyDescent="0.25">
      <c r="B89" s="8" t="s">
        <v>8</v>
      </c>
      <c r="C89" s="23" t="s">
        <v>9</v>
      </c>
      <c r="D89" s="23" t="s">
        <v>10</v>
      </c>
      <c r="E89" s="198"/>
      <c r="F89" s="22"/>
      <c r="G89" s="22" t="str">
        <f t="shared" ref="G89:G101" si="104">D89</f>
        <v>nilai</v>
      </c>
      <c r="H89" s="22" t="s">
        <v>122</v>
      </c>
      <c r="I89" s="22" t="s">
        <v>99</v>
      </c>
      <c r="J89" s="22" t="s">
        <v>129</v>
      </c>
      <c r="K89" s="22" t="s">
        <v>123</v>
      </c>
      <c r="L89" s="192"/>
      <c r="N89" s="45">
        <v>1</v>
      </c>
      <c r="O89" s="45"/>
      <c r="P89" s="45"/>
      <c r="Q89" s="45">
        <v>2</v>
      </c>
      <c r="R89" s="45"/>
      <c r="S89" s="45"/>
      <c r="T89" s="45">
        <v>3</v>
      </c>
      <c r="U89" s="45"/>
      <c r="V89" s="45"/>
      <c r="W89" s="45">
        <v>4</v>
      </c>
      <c r="X89" s="45"/>
      <c r="Y89" s="45"/>
      <c r="Z89" s="45">
        <v>5</v>
      </c>
      <c r="AA89" s="45"/>
      <c r="AB89" s="45"/>
      <c r="AC89" s="45">
        <v>6</v>
      </c>
      <c r="AD89" s="45"/>
      <c r="AE89" s="45"/>
      <c r="AF89" s="45">
        <v>7</v>
      </c>
      <c r="AG89" s="45"/>
      <c r="AH89" s="45"/>
      <c r="AI89" s="45">
        <v>8</v>
      </c>
      <c r="AJ89" s="45"/>
      <c r="AK89" s="45"/>
      <c r="AL89" s="45">
        <v>9</v>
      </c>
      <c r="AM89" s="45"/>
      <c r="AN89" s="45"/>
      <c r="AO89" s="45">
        <v>10</v>
      </c>
      <c r="AP89" s="45"/>
      <c r="AQ89" s="45"/>
      <c r="AR89" s="45">
        <v>11</v>
      </c>
      <c r="AS89" s="45"/>
      <c r="AT89" s="45"/>
      <c r="AU89" s="45">
        <v>12</v>
      </c>
      <c r="AV89" s="45"/>
      <c r="AW89" s="45"/>
      <c r="AX89" s="45">
        <v>13</v>
      </c>
      <c r="AY89" s="45"/>
      <c r="AZ89" s="45"/>
      <c r="BA89" s="45">
        <v>14</v>
      </c>
      <c r="BD89" s="11" t="s">
        <v>139</v>
      </c>
    </row>
    <row r="90" spans="2:56" hidden="1" x14ac:dyDescent="0.25">
      <c r="B90" s="38" t="str">
        <f>PROSES!B89</f>
        <v>PAI Pemikiran Islam</v>
      </c>
      <c r="C90" s="38">
        <f>PROSES!C89</f>
        <v>1</v>
      </c>
      <c r="D90" s="38">
        <f>PROSES!D89</f>
        <v>0</v>
      </c>
      <c r="E90" s="38">
        <f>PROSES!E89</f>
        <v>0</v>
      </c>
      <c r="F90" s="22">
        <f t="shared" ref="F90:F101" si="105">IF(AND(E90=0),0,C90)</f>
        <v>0</v>
      </c>
      <c r="G90" s="22">
        <f t="shared" si="104"/>
        <v>0</v>
      </c>
      <c r="H90" s="18">
        <f t="shared" ref="H90:H101" si="106">IF(AND(D90=$BF$3),$BG$3,IF(AND(D90=$BF$5),$BG$5,IF(AND(D90=$BF$6),$BG$6,IF(AND(D90=$BF$7),$BG$7,IF(AND(D90=$BF$8),$BG$8,IF(AND(D90=$BF$9),$BG$9,IF(AND(D90=$BF$10),$BG$10,IF(AND(D90=$BF$11),$BG$11))))))))</f>
        <v>0</v>
      </c>
      <c r="I90" s="22">
        <f t="shared" ref="I90:I101" si="107">H90*C90</f>
        <v>0</v>
      </c>
      <c r="J90" s="18">
        <f t="shared" ref="J90:J95" si="108">IF(AND(H90&gt;1),0,C90)</f>
        <v>1</v>
      </c>
      <c r="K90" s="18">
        <f t="shared" ref="K90:K101" si="109">IF(AND(J90=0),C90,0)</f>
        <v>0</v>
      </c>
      <c r="L90" s="18" t="str">
        <f t="shared" ref="L90:L101" si="110">IF(AND(J90=0),"lulus","belum")</f>
        <v>belum</v>
      </c>
      <c r="M90" s="19"/>
      <c r="N90" s="18"/>
      <c r="O90" s="22">
        <f>IF(AND(N90=$BJ$3),$C$90,0)</f>
        <v>0</v>
      </c>
      <c r="P90" s="22">
        <f t="shared" ref="P90:P101" si="111">IF(AND(N90&gt;0),1,0)</f>
        <v>0</v>
      </c>
      <c r="Q90" s="33"/>
      <c r="R90" s="22">
        <f>IF(AND(Q90=$BJ$3),$C$90,0)</f>
        <v>0</v>
      </c>
      <c r="S90" s="22">
        <f t="shared" ref="S90:S101" si="112">IF(AND(Q90&gt;0),1,0)</f>
        <v>0</v>
      </c>
      <c r="T90" s="18"/>
      <c r="U90" s="22">
        <f>IF(AND(T90=$BJ$3),$C$90,0)</f>
        <v>0</v>
      </c>
      <c r="V90" s="22">
        <f t="shared" ref="V90:V101" si="113">IF(AND(T90&gt;0),1,0)</f>
        <v>0</v>
      </c>
      <c r="W90" s="33"/>
      <c r="X90" s="22">
        <f>IF(AND(W90=$BJ$3),$C$90,0)</f>
        <v>0</v>
      </c>
      <c r="Y90" s="22">
        <f t="shared" ref="Y90:Y101" si="114">IF(AND(W90&gt;0),1,0)</f>
        <v>0</v>
      </c>
      <c r="Z90" s="18"/>
      <c r="AA90" s="22">
        <f>IF(AND(Z90=$BJ$3),$C$90,0)</f>
        <v>0</v>
      </c>
      <c r="AB90" s="22">
        <f t="shared" ref="AB90:AB101" si="115">IF(AND(Z90&gt;0),1,0)</f>
        <v>0</v>
      </c>
      <c r="AC90" s="33"/>
      <c r="AD90" s="22">
        <f>IF(AND(AC90=$BJ$3),$C$90,0)</f>
        <v>0</v>
      </c>
      <c r="AE90" s="22">
        <f t="shared" ref="AE90:AE101" si="116">IF(AND(AC90&gt;0),1,0)</f>
        <v>0</v>
      </c>
      <c r="AF90" s="18"/>
      <c r="AG90" s="22">
        <f>IF(AND(AF90=$BJ$3),$C$90,0)</f>
        <v>0</v>
      </c>
      <c r="AH90" s="22">
        <f t="shared" ref="AH90:AH101" si="117">IF(AND(AF90&gt;0),1,0)</f>
        <v>0</v>
      </c>
      <c r="AI90" s="33"/>
      <c r="AJ90" s="22">
        <f>IF(AND(AI90=$BJ$3),$C$90,0)</f>
        <v>0</v>
      </c>
      <c r="AK90" s="22">
        <f t="shared" ref="AK90:AK101" si="118">IF(AND(AI90&gt;0),1,0)</f>
        <v>0</v>
      </c>
      <c r="AL90" s="18"/>
      <c r="AM90" s="22">
        <f>IF(AND(AL90=$BJ$3),$C$90,0)</f>
        <v>0</v>
      </c>
      <c r="AN90" s="22">
        <f t="shared" ref="AN90:AN101" si="119">IF(AND(AL90&gt;0),1,0)</f>
        <v>0</v>
      </c>
      <c r="AO90" s="33"/>
      <c r="AP90" s="22">
        <f>IF(AND(AO90=$BJ$3),$C$90,0)</f>
        <v>0</v>
      </c>
      <c r="AQ90" s="22">
        <f t="shared" ref="AQ90:AQ101" si="120">IF(AND(AO90&gt;0),1,0)</f>
        <v>0</v>
      </c>
      <c r="AR90" s="18"/>
      <c r="AS90" s="22">
        <f>IF(AND(AR90=$BJ$3),$C$90,0)</f>
        <v>0</v>
      </c>
      <c r="AT90" s="22">
        <f t="shared" ref="AT90:AT101" si="121">IF(AND(AR90&gt;0),1,0)</f>
        <v>0</v>
      </c>
      <c r="AU90" s="33"/>
      <c r="AV90" s="22">
        <f>IF(AND(AU90=$BJ$3),$C$90,0)</f>
        <v>0</v>
      </c>
      <c r="AW90" s="22">
        <f t="shared" ref="AW90:AW101" si="122">IF(AND(AU90&gt;0),1,0)</f>
        <v>0</v>
      </c>
      <c r="AX90" s="18"/>
      <c r="AY90" s="22">
        <f>IF(AND(AX90=$BJ$3),$C$90,0)</f>
        <v>0</v>
      </c>
      <c r="AZ90" s="22">
        <f t="shared" ref="AZ90:AZ101" si="123">IF(AND(AX90&gt;0),1,0)</f>
        <v>0</v>
      </c>
      <c r="BA90" s="33"/>
      <c r="BB90" s="22">
        <f>IF(AND(BA90=$BJ$3),$C$90,0)</f>
        <v>0</v>
      </c>
      <c r="BC90" s="22">
        <f t="shared" ref="BC90:BC101" si="124">IF(AND(BA90&gt;0),1,0)</f>
        <v>0</v>
      </c>
      <c r="BD90" s="11" t="s">
        <v>139</v>
      </c>
    </row>
    <row r="91" spans="2:56" hidden="1" x14ac:dyDescent="0.25">
      <c r="B91" s="38" t="str">
        <f>PROSES!B90</f>
        <v>Metode Penelitian</v>
      </c>
      <c r="C91" s="38">
        <f>PROSES!C90</f>
        <v>2</v>
      </c>
      <c r="D91" s="38">
        <f>PROSES!D90</f>
        <v>0</v>
      </c>
      <c r="E91" s="38">
        <f>PROSES!E90</f>
        <v>0</v>
      </c>
      <c r="F91" s="22">
        <f t="shared" si="105"/>
        <v>0</v>
      </c>
      <c r="G91" s="22">
        <f t="shared" si="104"/>
        <v>0</v>
      </c>
      <c r="H91" s="18">
        <f t="shared" si="106"/>
        <v>0</v>
      </c>
      <c r="I91" s="22">
        <f t="shared" si="107"/>
        <v>0</v>
      </c>
      <c r="J91" s="18">
        <f t="shared" si="108"/>
        <v>2</v>
      </c>
      <c r="K91" s="18">
        <f t="shared" si="109"/>
        <v>0</v>
      </c>
      <c r="L91" s="18" t="str">
        <f t="shared" si="110"/>
        <v>belum</v>
      </c>
      <c r="M91" s="19"/>
      <c r="N91" s="18"/>
      <c r="O91" s="22">
        <f>IF(AND(N91=$BJ$3),$C$91,0)</f>
        <v>0</v>
      </c>
      <c r="P91" s="22">
        <f t="shared" si="111"/>
        <v>0</v>
      </c>
      <c r="Q91" s="33"/>
      <c r="R91" s="22">
        <f>IF(AND(Q91=$BJ$3),$C$91,0)</f>
        <v>0</v>
      </c>
      <c r="S91" s="22">
        <f t="shared" si="112"/>
        <v>0</v>
      </c>
      <c r="T91" s="18"/>
      <c r="U91" s="22">
        <f>IF(AND(T91=$BJ$3),$C$91,0)</f>
        <v>0</v>
      </c>
      <c r="V91" s="22">
        <f t="shared" si="113"/>
        <v>0</v>
      </c>
      <c r="W91" s="33"/>
      <c r="X91" s="22">
        <f>IF(AND(W91=$BJ$3),$C$91,0)</f>
        <v>0</v>
      </c>
      <c r="Y91" s="22">
        <f t="shared" si="114"/>
        <v>0</v>
      </c>
      <c r="Z91" s="18"/>
      <c r="AA91" s="22">
        <f>IF(AND(Z91=$BJ$3),$C$91,0)</f>
        <v>0</v>
      </c>
      <c r="AB91" s="22">
        <f t="shared" si="115"/>
        <v>0</v>
      </c>
      <c r="AC91" s="33"/>
      <c r="AD91" s="22">
        <f>IF(AND(AC91=$BJ$3),$C$91,0)</f>
        <v>0</v>
      </c>
      <c r="AE91" s="22">
        <f t="shared" si="116"/>
        <v>0</v>
      </c>
      <c r="AF91" s="18"/>
      <c r="AG91" s="22">
        <f>IF(AND(AF91=$BJ$3),$C$91,0)</f>
        <v>0</v>
      </c>
      <c r="AH91" s="22">
        <f t="shared" si="117"/>
        <v>0</v>
      </c>
      <c r="AI91" s="33"/>
      <c r="AJ91" s="22">
        <f>IF(AND(AI91=$BJ$3),$C$91,0)</f>
        <v>0</v>
      </c>
      <c r="AK91" s="22">
        <f t="shared" si="118"/>
        <v>0</v>
      </c>
      <c r="AL91" s="18"/>
      <c r="AM91" s="22">
        <f>IF(AND(AL91=$BJ$3),$C$91,0)</f>
        <v>0</v>
      </c>
      <c r="AN91" s="22">
        <f t="shared" si="119"/>
        <v>0</v>
      </c>
      <c r="AO91" s="33"/>
      <c r="AP91" s="22">
        <f>IF(AND(AO91=$BJ$3),$C$91,0)</f>
        <v>0</v>
      </c>
      <c r="AQ91" s="22">
        <f t="shared" si="120"/>
        <v>0</v>
      </c>
      <c r="AR91" s="18"/>
      <c r="AS91" s="22">
        <f>IF(AND(AR91=$BJ$3),$C$91,0)</f>
        <v>0</v>
      </c>
      <c r="AT91" s="22">
        <f t="shared" si="121"/>
        <v>0</v>
      </c>
      <c r="AU91" s="33"/>
      <c r="AV91" s="22">
        <f>IF(AND(AU91=$BJ$3),$C$91,0)</f>
        <v>0</v>
      </c>
      <c r="AW91" s="22">
        <f t="shared" si="122"/>
        <v>0</v>
      </c>
      <c r="AX91" s="18"/>
      <c r="AY91" s="22">
        <f>IF(AND(AX91=$BJ$3),$C$91,0)</f>
        <v>0</v>
      </c>
      <c r="AZ91" s="22">
        <f t="shared" si="123"/>
        <v>0</v>
      </c>
      <c r="BA91" s="33"/>
      <c r="BB91" s="22">
        <f>IF(AND(BA91=$BJ$3),$C$91,0)</f>
        <v>0</v>
      </c>
      <c r="BC91" s="22">
        <f t="shared" si="124"/>
        <v>0</v>
      </c>
      <c r="BD91" s="11" t="s">
        <v>139</v>
      </c>
    </row>
    <row r="92" spans="2:56" hidden="1" x14ac:dyDescent="0.25">
      <c r="B92" s="38" t="str">
        <f>PROSES!B91</f>
        <v>Farmakologi Toksikologi II</v>
      </c>
      <c r="C92" s="38">
        <f>PROSES!C91</f>
        <v>2</v>
      </c>
      <c r="D92" s="38">
        <f>PROSES!D91</f>
        <v>0</v>
      </c>
      <c r="E92" s="38">
        <f>PROSES!E91</f>
        <v>0</v>
      </c>
      <c r="F92" s="22">
        <f t="shared" si="105"/>
        <v>0</v>
      </c>
      <c r="G92" s="22">
        <f t="shared" si="104"/>
        <v>0</v>
      </c>
      <c r="H92" s="18">
        <f t="shared" si="106"/>
        <v>0</v>
      </c>
      <c r="I92" s="22">
        <f t="shared" si="107"/>
        <v>0</v>
      </c>
      <c r="J92" s="18">
        <f t="shared" si="108"/>
        <v>2</v>
      </c>
      <c r="K92" s="18">
        <f t="shared" si="109"/>
        <v>0</v>
      </c>
      <c r="L92" s="18" t="str">
        <f t="shared" si="110"/>
        <v>belum</v>
      </c>
      <c r="M92" s="19"/>
      <c r="N92" s="18"/>
      <c r="O92" s="22">
        <f>IF(AND(N92=$BJ$3),$C$92,0)</f>
        <v>0</v>
      </c>
      <c r="P92" s="22">
        <f t="shared" si="111"/>
        <v>0</v>
      </c>
      <c r="Q92" s="33"/>
      <c r="R92" s="22">
        <f>IF(AND(Q92=$BJ$3),$C$92,0)</f>
        <v>0</v>
      </c>
      <c r="S92" s="22">
        <f t="shared" si="112"/>
        <v>0</v>
      </c>
      <c r="T92" s="18"/>
      <c r="U92" s="22">
        <f>IF(AND(T92=$BJ$3),$C$92,0)</f>
        <v>0</v>
      </c>
      <c r="V92" s="22">
        <f t="shared" si="113"/>
        <v>0</v>
      </c>
      <c r="W92" s="33"/>
      <c r="X92" s="22">
        <f>IF(AND(W92=$BJ$3),$C$92,0)</f>
        <v>0</v>
      </c>
      <c r="Y92" s="22">
        <f t="shared" si="114"/>
        <v>0</v>
      </c>
      <c r="Z92" s="18"/>
      <c r="AA92" s="22">
        <f>IF(AND(Z92=$BJ$3),$C$92,0)</f>
        <v>0</v>
      </c>
      <c r="AB92" s="22">
        <f t="shared" si="115"/>
        <v>0</v>
      </c>
      <c r="AC92" s="33"/>
      <c r="AD92" s="22">
        <f>IF(AND(AC92=$BJ$3),$C$92,0)</f>
        <v>0</v>
      </c>
      <c r="AE92" s="22">
        <f t="shared" si="116"/>
        <v>0</v>
      </c>
      <c r="AF92" s="18"/>
      <c r="AG92" s="22">
        <f>IF(AND(AF92=$BJ$3),$C$92,0)</f>
        <v>0</v>
      </c>
      <c r="AH92" s="22">
        <f t="shared" si="117"/>
        <v>0</v>
      </c>
      <c r="AI92" s="33"/>
      <c r="AJ92" s="22">
        <f>IF(AND(AI92=$BJ$3),$C$92,0)</f>
        <v>0</v>
      </c>
      <c r="AK92" s="22">
        <f t="shared" si="118"/>
        <v>0</v>
      </c>
      <c r="AL92" s="18"/>
      <c r="AM92" s="22">
        <f>IF(AND(AL92=$BJ$3),$C$92,0)</f>
        <v>0</v>
      </c>
      <c r="AN92" s="22">
        <f t="shared" si="119"/>
        <v>0</v>
      </c>
      <c r="AO92" s="33"/>
      <c r="AP92" s="22">
        <f>IF(AND(AO92=$BJ$3),$C$92,0)</f>
        <v>0</v>
      </c>
      <c r="AQ92" s="22">
        <f t="shared" si="120"/>
        <v>0</v>
      </c>
      <c r="AR92" s="18"/>
      <c r="AS92" s="22">
        <f>IF(AND(AR92=$BJ$3),$C$92,0)</f>
        <v>0</v>
      </c>
      <c r="AT92" s="22">
        <f t="shared" si="121"/>
        <v>0</v>
      </c>
      <c r="AU92" s="33"/>
      <c r="AV92" s="22">
        <f>IF(AND(AU92=$BJ$3),$C$92,0)</f>
        <v>0</v>
      </c>
      <c r="AW92" s="22">
        <f t="shared" si="122"/>
        <v>0</v>
      </c>
      <c r="AX92" s="18"/>
      <c r="AY92" s="22">
        <f>IF(AND(AX92=$BJ$3),$C$92,0)</f>
        <v>0</v>
      </c>
      <c r="AZ92" s="22">
        <f t="shared" si="123"/>
        <v>0</v>
      </c>
      <c r="BA92" s="33"/>
      <c r="BB92" s="22">
        <f>IF(AND(BA92=$BJ$3),$C$92,0)</f>
        <v>0</v>
      </c>
      <c r="BC92" s="22">
        <f t="shared" si="124"/>
        <v>0</v>
      </c>
      <c r="BD92" s="11" t="s">
        <v>139</v>
      </c>
    </row>
    <row r="93" spans="2:56" hidden="1" x14ac:dyDescent="0.25">
      <c r="B93" s="38" t="str">
        <f>PROSES!B92</f>
        <v>Praktikum Farmakologi Toksikologi II</v>
      </c>
      <c r="C93" s="38">
        <f>PROSES!C92</f>
        <v>1</v>
      </c>
      <c r="D93" s="38">
        <f>PROSES!D92</f>
        <v>0</v>
      </c>
      <c r="E93" s="38">
        <f>PROSES!E92</f>
        <v>0</v>
      </c>
      <c r="F93" s="22">
        <f t="shared" si="105"/>
        <v>0</v>
      </c>
      <c r="G93" s="22">
        <f t="shared" si="104"/>
        <v>0</v>
      </c>
      <c r="H93" s="18">
        <f t="shared" si="106"/>
        <v>0</v>
      </c>
      <c r="I93" s="22">
        <f t="shared" si="107"/>
        <v>0</v>
      </c>
      <c r="J93" s="18">
        <f t="shared" si="108"/>
        <v>1</v>
      </c>
      <c r="K93" s="18">
        <f t="shared" si="109"/>
        <v>0</v>
      </c>
      <c r="L93" s="18" t="str">
        <f t="shared" si="110"/>
        <v>belum</v>
      </c>
      <c r="M93" s="19"/>
      <c r="N93" s="18"/>
      <c r="O93" s="22">
        <f>IF(AND(N93=$BJ$3),$C$93,0)</f>
        <v>0</v>
      </c>
      <c r="P93" s="22">
        <f t="shared" si="111"/>
        <v>0</v>
      </c>
      <c r="Q93" s="33"/>
      <c r="R93" s="22">
        <f>IF(AND(Q93=$BJ$3),$C$93,0)</f>
        <v>0</v>
      </c>
      <c r="S93" s="22">
        <f t="shared" si="112"/>
        <v>0</v>
      </c>
      <c r="T93" s="18"/>
      <c r="U93" s="22">
        <f>IF(AND(T93=$BJ$3),$C$93,0)</f>
        <v>0</v>
      </c>
      <c r="V93" s="22">
        <f t="shared" si="113"/>
        <v>0</v>
      </c>
      <c r="W93" s="33"/>
      <c r="X93" s="22">
        <f>IF(AND(W93=$BJ$3),$C$93,0)</f>
        <v>0</v>
      </c>
      <c r="Y93" s="22">
        <f t="shared" si="114"/>
        <v>0</v>
      </c>
      <c r="Z93" s="18"/>
      <c r="AA93" s="22">
        <f>IF(AND(Z93=$BJ$3),$C$93,0)</f>
        <v>0</v>
      </c>
      <c r="AB93" s="22">
        <f t="shared" si="115"/>
        <v>0</v>
      </c>
      <c r="AC93" s="33"/>
      <c r="AD93" s="22">
        <f>IF(AND(AC93=$BJ$3),$C$93,0)</f>
        <v>0</v>
      </c>
      <c r="AE93" s="22">
        <f t="shared" si="116"/>
        <v>0</v>
      </c>
      <c r="AF93" s="18"/>
      <c r="AG93" s="22">
        <f>IF(AND(AF93=$BJ$3),$C$93,0)</f>
        <v>0</v>
      </c>
      <c r="AH93" s="22">
        <f t="shared" si="117"/>
        <v>0</v>
      </c>
      <c r="AI93" s="33"/>
      <c r="AJ93" s="22">
        <f>IF(AND(AI93=$BJ$3),$C$93,0)</f>
        <v>0</v>
      </c>
      <c r="AK93" s="22">
        <f t="shared" si="118"/>
        <v>0</v>
      </c>
      <c r="AL93" s="18"/>
      <c r="AM93" s="22">
        <f>IF(AND(AL93=$BJ$3),$C$93,0)</f>
        <v>0</v>
      </c>
      <c r="AN93" s="22">
        <f t="shared" si="119"/>
        <v>0</v>
      </c>
      <c r="AO93" s="33"/>
      <c r="AP93" s="22">
        <f>IF(AND(AO93=$BJ$3),$C$93,0)</f>
        <v>0</v>
      </c>
      <c r="AQ93" s="22">
        <f t="shared" si="120"/>
        <v>0</v>
      </c>
      <c r="AR93" s="18"/>
      <c r="AS93" s="22">
        <f>IF(AND(AR93=$BJ$3),$C$93,0)</f>
        <v>0</v>
      </c>
      <c r="AT93" s="22">
        <f t="shared" si="121"/>
        <v>0</v>
      </c>
      <c r="AU93" s="33"/>
      <c r="AV93" s="22">
        <f>IF(AND(AU93=$BJ$3),$C$93,0)</f>
        <v>0</v>
      </c>
      <c r="AW93" s="22">
        <f t="shared" si="122"/>
        <v>0</v>
      </c>
      <c r="AX93" s="18"/>
      <c r="AY93" s="22">
        <f>IF(AND(AX93=$BJ$3),$C$93,0)</f>
        <v>0</v>
      </c>
      <c r="AZ93" s="22">
        <f t="shared" si="123"/>
        <v>0</v>
      </c>
      <c r="BA93" s="33"/>
      <c r="BB93" s="22">
        <f>IF(AND(BA93=$BJ$3),$C$93,0)</f>
        <v>0</v>
      </c>
      <c r="BC93" s="22">
        <f t="shared" si="124"/>
        <v>0</v>
      </c>
      <c r="BD93" s="11" t="s">
        <v>139</v>
      </c>
    </row>
    <row r="94" spans="2:56" hidden="1" x14ac:dyDescent="0.25">
      <c r="B94" s="38" t="str">
        <f>PROSES!B93</f>
        <v>Teknologi Sediaan Solida</v>
      </c>
      <c r="C94" s="38">
        <f>PROSES!C93</f>
        <v>2</v>
      </c>
      <c r="D94" s="38">
        <f>PROSES!D93</f>
        <v>0</v>
      </c>
      <c r="E94" s="38">
        <f>PROSES!E93</f>
        <v>0</v>
      </c>
      <c r="F94" s="22">
        <f t="shared" si="105"/>
        <v>0</v>
      </c>
      <c r="G94" s="22">
        <f t="shared" si="104"/>
        <v>0</v>
      </c>
      <c r="H94" s="18">
        <f t="shared" si="106"/>
        <v>0</v>
      </c>
      <c r="I94" s="22">
        <f t="shared" si="107"/>
        <v>0</v>
      </c>
      <c r="J94" s="18">
        <f t="shared" si="108"/>
        <v>2</v>
      </c>
      <c r="K94" s="18">
        <f t="shared" si="109"/>
        <v>0</v>
      </c>
      <c r="L94" s="18" t="str">
        <f t="shared" si="110"/>
        <v>belum</v>
      </c>
      <c r="M94" s="19"/>
      <c r="N94" s="18"/>
      <c r="O94" s="22">
        <f>IF(AND(N94=$BJ$3),$C$94,0)</f>
        <v>0</v>
      </c>
      <c r="P94" s="22">
        <f t="shared" si="111"/>
        <v>0</v>
      </c>
      <c r="Q94" s="33"/>
      <c r="R94" s="22">
        <f>IF(AND(Q94=$BJ$3),$C$94,0)</f>
        <v>0</v>
      </c>
      <c r="S94" s="22">
        <f t="shared" si="112"/>
        <v>0</v>
      </c>
      <c r="T94" s="18"/>
      <c r="U94" s="22">
        <f>IF(AND(T94=$BJ$3),$C$94,0)</f>
        <v>0</v>
      </c>
      <c r="V94" s="22">
        <f t="shared" si="113"/>
        <v>0</v>
      </c>
      <c r="W94" s="33"/>
      <c r="X94" s="22">
        <f>IF(AND(W94=$BJ$3),$C$94,0)</f>
        <v>0</v>
      </c>
      <c r="Y94" s="22">
        <f t="shared" si="114"/>
        <v>0</v>
      </c>
      <c r="Z94" s="18"/>
      <c r="AA94" s="22">
        <f>IF(AND(Z94=$BJ$3),$C$94,0)</f>
        <v>0</v>
      </c>
      <c r="AB94" s="22">
        <f t="shared" si="115"/>
        <v>0</v>
      </c>
      <c r="AC94" s="33"/>
      <c r="AD94" s="22">
        <f>IF(AND(AC94=$BJ$3),$C$94,0)</f>
        <v>0</v>
      </c>
      <c r="AE94" s="22">
        <f t="shared" si="116"/>
        <v>0</v>
      </c>
      <c r="AF94" s="18"/>
      <c r="AG94" s="22">
        <f>IF(AND(AF94=$BJ$3),$C$94,0)</f>
        <v>0</v>
      </c>
      <c r="AH94" s="22">
        <f t="shared" si="117"/>
        <v>0</v>
      </c>
      <c r="AI94" s="33"/>
      <c r="AJ94" s="22">
        <f>IF(AND(AI94=$BJ$3),$C$94,0)</f>
        <v>0</v>
      </c>
      <c r="AK94" s="22">
        <f t="shared" si="118"/>
        <v>0</v>
      </c>
      <c r="AL94" s="18"/>
      <c r="AM94" s="22">
        <f>IF(AND(AL94=$BJ$3),$C$94,0)</f>
        <v>0</v>
      </c>
      <c r="AN94" s="22">
        <f t="shared" si="119"/>
        <v>0</v>
      </c>
      <c r="AO94" s="33"/>
      <c r="AP94" s="22">
        <f>IF(AND(AO94=$BJ$3),$C$94,0)</f>
        <v>0</v>
      </c>
      <c r="AQ94" s="22">
        <f t="shared" si="120"/>
        <v>0</v>
      </c>
      <c r="AR94" s="18"/>
      <c r="AS94" s="22">
        <f>IF(AND(AR94=$BJ$3),$C$94,0)</f>
        <v>0</v>
      </c>
      <c r="AT94" s="22">
        <f t="shared" si="121"/>
        <v>0</v>
      </c>
      <c r="AU94" s="33"/>
      <c r="AV94" s="22">
        <f>IF(AND(AU94=$BJ$3),$C$94,0)</f>
        <v>0</v>
      </c>
      <c r="AW94" s="22">
        <f t="shared" si="122"/>
        <v>0</v>
      </c>
      <c r="AX94" s="18"/>
      <c r="AY94" s="22">
        <f>IF(AND(AX94=$BJ$3),$C$94,0)</f>
        <v>0</v>
      </c>
      <c r="AZ94" s="22">
        <f t="shared" si="123"/>
        <v>0</v>
      </c>
      <c r="BA94" s="33"/>
      <c r="BB94" s="22">
        <f>IF(AND(BA94=$BJ$3),$C$94,0)</f>
        <v>0</v>
      </c>
      <c r="BC94" s="22">
        <f t="shared" si="124"/>
        <v>0</v>
      </c>
      <c r="BD94" s="11" t="s">
        <v>139</v>
      </c>
    </row>
    <row r="95" spans="2:56" hidden="1" x14ac:dyDescent="0.25">
      <c r="B95" s="38" t="str">
        <f>PROSES!B94</f>
        <v>Praktikum Sediaan Solida</v>
      </c>
      <c r="C95" s="38">
        <f>PROSES!C94</f>
        <v>1</v>
      </c>
      <c r="D95" s="38">
        <f>PROSES!D94</f>
        <v>0</v>
      </c>
      <c r="E95" s="38">
        <f>PROSES!E94</f>
        <v>0</v>
      </c>
      <c r="F95" s="22">
        <f t="shared" si="105"/>
        <v>0</v>
      </c>
      <c r="G95" s="22">
        <f t="shared" si="104"/>
        <v>0</v>
      </c>
      <c r="H95" s="18">
        <f t="shared" si="106"/>
        <v>0</v>
      </c>
      <c r="I95" s="22">
        <f t="shared" si="107"/>
        <v>0</v>
      </c>
      <c r="J95" s="18">
        <f t="shared" si="108"/>
        <v>1</v>
      </c>
      <c r="K95" s="18">
        <f t="shared" si="109"/>
        <v>0</v>
      </c>
      <c r="L95" s="18" t="str">
        <f t="shared" si="110"/>
        <v>belum</v>
      </c>
      <c r="M95" s="19"/>
      <c r="N95" s="18"/>
      <c r="O95" s="22">
        <f>IF(AND(N95=$BJ$3),$C$95,0)</f>
        <v>0</v>
      </c>
      <c r="P95" s="22">
        <f t="shared" si="111"/>
        <v>0</v>
      </c>
      <c r="Q95" s="33"/>
      <c r="R95" s="22">
        <f>IF(AND(Q95=$BJ$3),$C$95,0)</f>
        <v>0</v>
      </c>
      <c r="S95" s="22">
        <f t="shared" si="112"/>
        <v>0</v>
      </c>
      <c r="T95" s="18"/>
      <c r="U95" s="22">
        <f>IF(AND(T95=$BJ$3),$C$95,0)</f>
        <v>0</v>
      </c>
      <c r="V95" s="22">
        <f t="shared" si="113"/>
        <v>0</v>
      </c>
      <c r="W95" s="33"/>
      <c r="X95" s="22">
        <f>IF(AND(W95=$BJ$3),$C$95,0)</f>
        <v>0</v>
      </c>
      <c r="Y95" s="22">
        <f t="shared" si="114"/>
        <v>0</v>
      </c>
      <c r="Z95" s="18"/>
      <c r="AA95" s="22">
        <f>IF(AND(Z95=$BJ$3),$C$95,0)</f>
        <v>0</v>
      </c>
      <c r="AB95" s="22">
        <f t="shared" si="115"/>
        <v>0</v>
      </c>
      <c r="AC95" s="33"/>
      <c r="AD95" s="22">
        <f>IF(AND(AC95=$BJ$3),$C$95,0)</f>
        <v>0</v>
      </c>
      <c r="AE95" s="22">
        <f t="shared" si="116"/>
        <v>0</v>
      </c>
      <c r="AF95" s="18"/>
      <c r="AG95" s="22">
        <f>IF(AND(AF95=$BJ$3),$C$95,0)</f>
        <v>0</v>
      </c>
      <c r="AH95" s="22">
        <f t="shared" si="117"/>
        <v>0</v>
      </c>
      <c r="AI95" s="33"/>
      <c r="AJ95" s="22">
        <f>IF(AND(AI95=$BJ$3),$C$95,0)</f>
        <v>0</v>
      </c>
      <c r="AK95" s="22">
        <f t="shared" si="118"/>
        <v>0</v>
      </c>
      <c r="AL95" s="18"/>
      <c r="AM95" s="22">
        <f>IF(AND(AL95=$BJ$3),$C$95,0)</f>
        <v>0</v>
      </c>
      <c r="AN95" s="22">
        <f t="shared" si="119"/>
        <v>0</v>
      </c>
      <c r="AO95" s="33"/>
      <c r="AP95" s="22">
        <f>IF(AND(AO95=$BJ$3),$C$95,0)</f>
        <v>0</v>
      </c>
      <c r="AQ95" s="22">
        <f t="shared" si="120"/>
        <v>0</v>
      </c>
      <c r="AR95" s="18"/>
      <c r="AS95" s="22">
        <f>IF(AND(AR95=$BJ$3),$C$95,0)</f>
        <v>0</v>
      </c>
      <c r="AT95" s="22">
        <f t="shared" si="121"/>
        <v>0</v>
      </c>
      <c r="AU95" s="33"/>
      <c r="AV95" s="22">
        <f>IF(AND(AU95=$BJ$3),$C$95,0)</f>
        <v>0</v>
      </c>
      <c r="AW95" s="22">
        <f t="shared" si="122"/>
        <v>0</v>
      </c>
      <c r="AX95" s="18"/>
      <c r="AY95" s="22">
        <f>IF(AND(AX95=$BJ$3),$C$95,0)</f>
        <v>0</v>
      </c>
      <c r="AZ95" s="22">
        <f t="shared" si="123"/>
        <v>0</v>
      </c>
      <c r="BA95" s="33"/>
      <c r="BB95" s="22">
        <f>IF(AND(BA95=$BJ$3),$C$95,0)</f>
        <v>0</v>
      </c>
      <c r="BC95" s="22">
        <f t="shared" si="124"/>
        <v>0</v>
      </c>
      <c r="BD95" s="11" t="s">
        <v>139</v>
      </c>
    </row>
    <row r="96" spans="2:56" hidden="1" x14ac:dyDescent="0.25">
      <c r="B96" s="38" t="str">
        <f>PROSES!B95</f>
        <v>Bioteknologi</v>
      </c>
      <c r="C96" s="38">
        <f>PROSES!C95</f>
        <v>2</v>
      </c>
      <c r="D96" s="38">
        <f>PROSES!D95</f>
        <v>0</v>
      </c>
      <c r="E96" s="38">
        <f>PROSES!E95</f>
        <v>0</v>
      </c>
      <c r="F96" s="22">
        <f t="shared" si="105"/>
        <v>0</v>
      </c>
      <c r="G96" s="22">
        <f t="shared" si="104"/>
        <v>0</v>
      </c>
      <c r="H96" s="18">
        <f t="shared" si="106"/>
        <v>0</v>
      </c>
      <c r="I96" s="22">
        <f t="shared" si="107"/>
        <v>0</v>
      </c>
      <c r="J96" s="18">
        <f>IF(AND(H96=0),C96,0)</f>
        <v>2</v>
      </c>
      <c r="K96" s="18">
        <f t="shared" si="109"/>
        <v>0</v>
      </c>
      <c r="L96" s="18" t="str">
        <f t="shared" si="110"/>
        <v>belum</v>
      </c>
      <c r="M96" s="19"/>
      <c r="N96" s="18"/>
      <c r="O96" s="22">
        <f>IF(AND(N96=$BJ$3),$C$96,0)</f>
        <v>0</v>
      </c>
      <c r="P96" s="22">
        <f t="shared" si="111"/>
        <v>0</v>
      </c>
      <c r="Q96" s="33"/>
      <c r="R96" s="22">
        <f>IF(AND(Q96=$BJ$3),$C$96,0)</f>
        <v>0</v>
      </c>
      <c r="S96" s="22">
        <f t="shared" si="112"/>
        <v>0</v>
      </c>
      <c r="T96" s="18"/>
      <c r="U96" s="22">
        <f>IF(AND(T96=$BJ$3),$C$96,0)</f>
        <v>0</v>
      </c>
      <c r="V96" s="22">
        <f t="shared" si="113"/>
        <v>0</v>
      </c>
      <c r="W96" s="33"/>
      <c r="X96" s="22">
        <f>IF(AND(W96=$BJ$3),$C$96,0)</f>
        <v>0</v>
      </c>
      <c r="Y96" s="22">
        <f t="shared" si="114"/>
        <v>0</v>
      </c>
      <c r="Z96" s="18"/>
      <c r="AA96" s="22">
        <f>IF(AND(Z96=$BJ$3),$C$96,0)</f>
        <v>0</v>
      </c>
      <c r="AB96" s="22">
        <f t="shared" si="115"/>
        <v>0</v>
      </c>
      <c r="AC96" s="33"/>
      <c r="AD96" s="22">
        <f>IF(AND(AC96=$BJ$3),$C$96,0)</f>
        <v>0</v>
      </c>
      <c r="AE96" s="22">
        <f t="shared" si="116"/>
        <v>0</v>
      </c>
      <c r="AF96" s="18"/>
      <c r="AG96" s="22">
        <f>IF(AND(AF96=$BJ$3),$C$96,0)</f>
        <v>0</v>
      </c>
      <c r="AH96" s="22">
        <f t="shared" si="117"/>
        <v>0</v>
      </c>
      <c r="AI96" s="33"/>
      <c r="AJ96" s="22">
        <f>IF(AND(AI96=$BJ$3),$C$96,0)</f>
        <v>0</v>
      </c>
      <c r="AK96" s="22">
        <f t="shared" si="118"/>
        <v>0</v>
      </c>
      <c r="AL96" s="18"/>
      <c r="AM96" s="22">
        <f>IF(AND(AL96=$BJ$3),$C$96,0)</f>
        <v>0</v>
      </c>
      <c r="AN96" s="22">
        <f t="shared" si="119"/>
        <v>0</v>
      </c>
      <c r="AO96" s="33"/>
      <c r="AP96" s="22">
        <f>IF(AND(AO96=$BJ$3),$C$96,0)</f>
        <v>0</v>
      </c>
      <c r="AQ96" s="22">
        <f t="shared" si="120"/>
        <v>0</v>
      </c>
      <c r="AR96" s="18"/>
      <c r="AS96" s="22">
        <f>IF(AND(AR96=$BJ$3),$C$96,0)</f>
        <v>0</v>
      </c>
      <c r="AT96" s="22">
        <f t="shared" si="121"/>
        <v>0</v>
      </c>
      <c r="AU96" s="33"/>
      <c r="AV96" s="22">
        <f>IF(AND(AU96=$BJ$3),$C$96,0)</f>
        <v>0</v>
      </c>
      <c r="AW96" s="22">
        <f t="shared" si="122"/>
        <v>0</v>
      </c>
      <c r="AX96" s="18"/>
      <c r="AY96" s="22">
        <f>IF(AND(AX96=$BJ$3),$C$96,0)</f>
        <v>0</v>
      </c>
      <c r="AZ96" s="22">
        <f t="shared" si="123"/>
        <v>0</v>
      </c>
      <c r="BA96" s="33"/>
      <c r="BB96" s="22">
        <f>IF(AND(BA96=$BJ$3),$C$96,0)</f>
        <v>0</v>
      </c>
      <c r="BC96" s="22">
        <f t="shared" si="124"/>
        <v>0</v>
      </c>
      <c r="BD96" s="11" t="s">
        <v>139</v>
      </c>
    </row>
    <row r="97" spans="2:56" hidden="1" x14ac:dyDescent="0.25">
      <c r="B97" s="38" t="str">
        <f>PROSES!B96</f>
        <v>Farmakoterapi</v>
      </c>
      <c r="C97" s="38">
        <f>PROSES!C96</f>
        <v>2</v>
      </c>
      <c r="D97" s="38">
        <f>PROSES!D96</f>
        <v>0</v>
      </c>
      <c r="E97" s="38">
        <f>PROSES!E96</f>
        <v>0</v>
      </c>
      <c r="F97" s="22">
        <f t="shared" si="105"/>
        <v>0</v>
      </c>
      <c r="G97" s="22">
        <f t="shared" si="104"/>
        <v>0</v>
      </c>
      <c r="H97" s="18">
        <f t="shared" si="106"/>
        <v>0</v>
      </c>
      <c r="I97" s="22">
        <f t="shared" si="107"/>
        <v>0</v>
      </c>
      <c r="J97" s="18">
        <f>IF(AND(H97&gt;1),0,C97)</f>
        <v>2</v>
      </c>
      <c r="K97" s="18">
        <f t="shared" si="109"/>
        <v>0</v>
      </c>
      <c r="L97" s="18" t="str">
        <f t="shared" si="110"/>
        <v>belum</v>
      </c>
      <c r="M97" s="19"/>
      <c r="N97" s="18"/>
      <c r="O97" s="22">
        <f>IF(AND(N97=$BJ$3),$C$97,0)</f>
        <v>0</v>
      </c>
      <c r="P97" s="22">
        <f t="shared" si="111"/>
        <v>0</v>
      </c>
      <c r="Q97" s="33"/>
      <c r="R97" s="22">
        <f>IF(AND(Q97=$BJ$3),$C$97,0)</f>
        <v>0</v>
      </c>
      <c r="S97" s="22">
        <f t="shared" si="112"/>
        <v>0</v>
      </c>
      <c r="T97" s="18"/>
      <c r="U97" s="22">
        <f>IF(AND(T97=$BJ$3),$C$97,0)</f>
        <v>0</v>
      </c>
      <c r="V97" s="22">
        <f t="shared" si="113"/>
        <v>0</v>
      </c>
      <c r="W97" s="33"/>
      <c r="X97" s="22">
        <f>IF(AND(W97=$BJ$3),$C$97,0)</f>
        <v>0</v>
      </c>
      <c r="Y97" s="22">
        <f t="shared" si="114"/>
        <v>0</v>
      </c>
      <c r="Z97" s="18"/>
      <c r="AA97" s="22">
        <f>IF(AND(Z97=$BJ$3),$C$97,0)</f>
        <v>0</v>
      </c>
      <c r="AB97" s="22">
        <f t="shared" si="115"/>
        <v>0</v>
      </c>
      <c r="AC97" s="33"/>
      <c r="AD97" s="22">
        <f>IF(AND(AC97=$BJ$3),$C$97,0)</f>
        <v>0</v>
      </c>
      <c r="AE97" s="22">
        <f t="shared" si="116"/>
        <v>0</v>
      </c>
      <c r="AF97" s="18"/>
      <c r="AG97" s="22">
        <f>IF(AND(AF97=$BJ$3),$C$97,0)</f>
        <v>0</v>
      </c>
      <c r="AH97" s="22">
        <f t="shared" si="117"/>
        <v>0</v>
      </c>
      <c r="AI97" s="33"/>
      <c r="AJ97" s="22">
        <f>IF(AND(AI97=$BJ$3),$C$97,0)</f>
        <v>0</v>
      </c>
      <c r="AK97" s="22">
        <f t="shared" si="118"/>
        <v>0</v>
      </c>
      <c r="AL97" s="18"/>
      <c r="AM97" s="22">
        <f>IF(AND(AL97=$BJ$3),$C$97,0)</f>
        <v>0</v>
      </c>
      <c r="AN97" s="22">
        <f t="shared" si="119"/>
        <v>0</v>
      </c>
      <c r="AO97" s="33"/>
      <c r="AP97" s="22">
        <f>IF(AND(AO97=$BJ$3),$C$97,0)</f>
        <v>0</v>
      </c>
      <c r="AQ97" s="22">
        <f t="shared" si="120"/>
        <v>0</v>
      </c>
      <c r="AR97" s="18"/>
      <c r="AS97" s="22">
        <f>IF(AND(AR97=$BJ$3),$C$97,0)</f>
        <v>0</v>
      </c>
      <c r="AT97" s="22">
        <f t="shared" si="121"/>
        <v>0</v>
      </c>
      <c r="AU97" s="33"/>
      <c r="AV97" s="22">
        <f>IF(AND(AU97=$BJ$3),$C$97,0)</f>
        <v>0</v>
      </c>
      <c r="AW97" s="22">
        <f t="shared" si="122"/>
        <v>0</v>
      </c>
      <c r="AX97" s="18"/>
      <c r="AY97" s="22">
        <f>IF(AND(AX97=$BJ$3),$C$97,0)</f>
        <v>0</v>
      </c>
      <c r="AZ97" s="22">
        <f t="shared" si="123"/>
        <v>0</v>
      </c>
      <c r="BA97" s="33"/>
      <c r="BB97" s="22">
        <f>IF(AND(BA97=$BJ$3),$C$97,0)</f>
        <v>0</v>
      </c>
      <c r="BC97" s="22">
        <f t="shared" si="124"/>
        <v>0</v>
      </c>
      <c r="BD97" s="11" t="s">
        <v>139</v>
      </c>
    </row>
    <row r="98" spans="2:56" hidden="1" x14ac:dyDescent="0.25">
      <c r="B98" s="38" t="str">
        <f>PROSES!B97</f>
        <v>Kimia Medisinal</v>
      </c>
      <c r="C98" s="38">
        <f>PROSES!C97</f>
        <v>2</v>
      </c>
      <c r="D98" s="38">
        <f>PROSES!D97</f>
        <v>0</v>
      </c>
      <c r="E98" s="38">
        <f>PROSES!E97</f>
        <v>0</v>
      </c>
      <c r="F98" s="22">
        <f t="shared" si="105"/>
        <v>0</v>
      </c>
      <c r="G98" s="22">
        <f t="shared" si="104"/>
        <v>0</v>
      </c>
      <c r="H98" s="18">
        <f t="shared" si="106"/>
        <v>0</v>
      </c>
      <c r="I98" s="22">
        <f t="shared" si="107"/>
        <v>0</v>
      </c>
      <c r="J98" s="18">
        <f>IF(AND(H98&gt;1),0,C98)</f>
        <v>2</v>
      </c>
      <c r="K98" s="18">
        <f t="shared" si="109"/>
        <v>0</v>
      </c>
      <c r="L98" s="18" t="str">
        <f t="shared" si="110"/>
        <v>belum</v>
      </c>
      <c r="M98" s="19"/>
      <c r="N98" s="18"/>
      <c r="O98" s="22">
        <f>IF(AND(N98=$BJ$3),$C$98,0)</f>
        <v>0</v>
      </c>
      <c r="P98" s="22">
        <f t="shared" si="111"/>
        <v>0</v>
      </c>
      <c r="Q98" s="33"/>
      <c r="R98" s="22">
        <f>IF(AND(Q98=$BJ$3),$C$98,0)</f>
        <v>0</v>
      </c>
      <c r="S98" s="22">
        <f t="shared" si="112"/>
        <v>0</v>
      </c>
      <c r="T98" s="18"/>
      <c r="U98" s="22">
        <f>IF(AND(T98=$BJ$3),$C$98,0)</f>
        <v>0</v>
      </c>
      <c r="V98" s="22">
        <f t="shared" si="113"/>
        <v>0</v>
      </c>
      <c r="W98" s="33"/>
      <c r="X98" s="22">
        <f>IF(AND(W98=$BJ$3),$C$98,0)</f>
        <v>0</v>
      </c>
      <c r="Y98" s="22">
        <f t="shared" si="114"/>
        <v>0</v>
      </c>
      <c r="Z98" s="18"/>
      <c r="AA98" s="22">
        <f>IF(AND(Z98=$BJ$3),$C$98,0)</f>
        <v>0</v>
      </c>
      <c r="AB98" s="22">
        <f t="shared" si="115"/>
        <v>0</v>
      </c>
      <c r="AC98" s="33"/>
      <c r="AD98" s="22">
        <f>IF(AND(AC98=$BJ$3),$C$98,0)</f>
        <v>0</v>
      </c>
      <c r="AE98" s="22">
        <f t="shared" si="116"/>
        <v>0</v>
      </c>
      <c r="AF98" s="18"/>
      <c r="AG98" s="22">
        <f>IF(AND(AF98=$BJ$3),$C$98,0)</f>
        <v>0</v>
      </c>
      <c r="AH98" s="22">
        <f t="shared" si="117"/>
        <v>0</v>
      </c>
      <c r="AI98" s="33"/>
      <c r="AJ98" s="22">
        <f>IF(AND(AI98=$BJ$3),$C$98,0)</f>
        <v>0</v>
      </c>
      <c r="AK98" s="22">
        <f t="shared" si="118"/>
        <v>0</v>
      </c>
      <c r="AL98" s="18"/>
      <c r="AM98" s="22">
        <f>IF(AND(AL98=$BJ$3),$C$98,0)</f>
        <v>0</v>
      </c>
      <c r="AN98" s="22">
        <f t="shared" si="119"/>
        <v>0</v>
      </c>
      <c r="AO98" s="33"/>
      <c r="AP98" s="22">
        <f>IF(AND(AO98=$BJ$3),$C$98,0)</f>
        <v>0</v>
      </c>
      <c r="AQ98" s="22">
        <f t="shared" si="120"/>
        <v>0</v>
      </c>
      <c r="AR98" s="18"/>
      <c r="AS98" s="22">
        <f>IF(AND(AR98=$BJ$3),$C$98,0)</f>
        <v>0</v>
      </c>
      <c r="AT98" s="22">
        <f t="shared" si="121"/>
        <v>0</v>
      </c>
      <c r="AU98" s="33"/>
      <c r="AV98" s="22">
        <f>IF(AND(AU98=$BJ$3),$C$98,0)</f>
        <v>0</v>
      </c>
      <c r="AW98" s="22">
        <f t="shared" si="122"/>
        <v>0</v>
      </c>
      <c r="AX98" s="18"/>
      <c r="AY98" s="22">
        <f>IF(AND(AX98=$BJ$3),$C$98,0)</f>
        <v>0</v>
      </c>
      <c r="AZ98" s="22">
        <f t="shared" si="123"/>
        <v>0</v>
      </c>
      <c r="BA98" s="33"/>
      <c r="BB98" s="22">
        <f>IF(AND(BA98=$BJ$3),$C$98,0)</f>
        <v>0</v>
      </c>
      <c r="BC98" s="22">
        <f t="shared" si="124"/>
        <v>0</v>
      </c>
      <c r="BD98" s="11" t="s">
        <v>139</v>
      </c>
    </row>
    <row r="99" spans="2:56" hidden="1" x14ac:dyDescent="0.25">
      <c r="B99" s="38" t="str">
        <f>PROSES!B98</f>
        <v>Imunologi</v>
      </c>
      <c r="C99" s="38">
        <f>PROSES!C98</f>
        <v>2</v>
      </c>
      <c r="D99" s="38">
        <f>PROSES!D98</f>
        <v>0</v>
      </c>
      <c r="E99" s="38">
        <f>PROSES!E98</f>
        <v>0</v>
      </c>
      <c r="F99" s="22">
        <f t="shared" si="105"/>
        <v>0</v>
      </c>
      <c r="G99" s="22">
        <f t="shared" si="104"/>
        <v>0</v>
      </c>
      <c r="H99" s="18">
        <f t="shared" si="106"/>
        <v>0</v>
      </c>
      <c r="I99" s="22">
        <f t="shared" si="107"/>
        <v>0</v>
      </c>
      <c r="J99" s="18">
        <f>IF(AND(H99=0),C99,0)</f>
        <v>2</v>
      </c>
      <c r="K99" s="18">
        <f t="shared" si="109"/>
        <v>0</v>
      </c>
      <c r="L99" s="18" t="str">
        <f t="shared" si="110"/>
        <v>belum</v>
      </c>
      <c r="M99" s="19"/>
      <c r="N99" s="18"/>
      <c r="O99" s="22">
        <f>IF(AND(N99=$BJ$3),$C$99,0)</f>
        <v>0</v>
      </c>
      <c r="P99" s="22">
        <f t="shared" si="111"/>
        <v>0</v>
      </c>
      <c r="Q99" s="33"/>
      <c r="R99" s="22">
        <f>IF(AND(Q99=$BJ$3),$C$99,0)</f>
        <v>0</v>
      </c>
      <c r="S99" s="22">
        <f t="shared" si="112"/>
        <v>0</v>
      </c>
      <c r="T99" s="18"/>
      <c r="U99" s="22">
        <f>IF(AND(T99=$BJ$3),$C$99,0)</f>
        <v>0</v>
      </c>
      <c r="V99" s="22">
        <f t="shared" si="113"/>
        <v>0</v>
      </c>
      <c r="W99" s="33"/>
      <c r="X99" s="22">
        <f>IF(AND(W99=$BJ$3),$C$99,0)</f>
        <v>0</v>
      </c>
      <c r="Y99" s="22">
        <f t="shared" si="114"/>
        <v>0</v>
      </c>
      <c r="Z99" s="18"/>
      <c r="AA99" s="22">
        <f>IF(AND(Z99=$BJ$3),$C$99,0)</f>
        <v>0</v>
      </c>
      <c r="AB99" s="22">
        <f t="shared" si="115"/>
        <v>0</v>
      </c>
      <c r="AC99" s="33"/>
      <c r="AD99" s="22">
        <f>IF(AND(AC99=$BJ$3),$C$99,0)</f>
        <v>0</v>
      </c>
      <c r="AE99" s="22">
        <f t="shared" si="116"/>
        <v>0</v>
      </c>
      <c r="AF99" s="18"/>
      <c r="AG99" s="22">
        <f>IF(AND(AF99=$BJ$3),$C$99,0)</f>
        <v>0</v>
      </c>
      <c r="AH99" s="22">
        <f t="shared" si="117"/>
        <v>0</v>
      </c>
      <c r="AI99" s="33"/>
      <c r="AJ99" s="22">
        <f>IF(AND(AI99=$BJ$3),$C$99,0)</f>
        <v>0</v>
      </c>
      <c r="AK99" s="22">
        <f t="shared" si="118"/>
        <v>0</v>
      </c>
      <c r="AL99" s="18"/>
      <c r="AM99" s="22">
        <f>IF(AND(AL99=$BJ$3),$C$99,0)</f>
        <v>0</v>
      </c>
      <c r="AN99" s="22">
        <f t="shared" si="119"/>
        <v>0</v>
      </c>
      <c r="AO99" s="33"/>
      <c r="AP99" s="22">
        <f>IF(AND(AO99=$BJ$3),$C$99,0)</f>
        <v>0</v>
      </c>
      <c r="AQ99" s="22">
        <f t="shared" si="120"/>
        <v>0</v>
      </c>
      <c r="AR99" s="18"/>
      <c r="AS99" s="22">
        <f>IF(AND(AR99=$BJ$3),$C$99,0)</f>
        <v>0</v>
      </c>
      <c r="AT99" s="22">
        <f t="shared" si="121"/>
        <v>0</v>
      </c>
      <c r="AU99" s="33"/>
      <c r="AV99" s="22">
        <f>IF(AND(AU99=$BJ$3),$C$99,0)</f>
        <v>0</v>
      </c>
      <c r="AW99" s="22">
        <f t="shared" si="122"/>
        <v>0</v>
      </c>
      <c r="AX99" s="18"/>
      <c r="AY99" s="22">
        <f>IF(AND(AX99=$BJ$3),$C$99,0)</f>
        <v>0</v>
      </c>
      <c r="AZ99" s="22">
        <f t="shared" si="123"/>
        <v>0</v>
      </c>
      <c r="BA99" s="33"/>
      <c r="BB99" s="22">
        <f>IF(AND(BA99=$BJ$3),$C$99,0)</f>
        <v>0</v>
      </c>
      <c r="BC99" s="22">
        <f t="shared" si="124"/>
        <v>0</v>
      </c>
      <c r="BD99" s="11" t="s">
        <v>139</v>
      </c>
    </row>
    <row r="100" spans="2:56" hidden="1" x14ac:dyDescent="0.25">
      <c r="B100" s="38" t="str">
        <f>PROSES!B99</f>
        <v>Metode Analisis Instrumen</v>
      </c>
      <c r="C100" s="38">
        <f>PROSES!C99</f>
        <v>2</v>
      </c>
      <c r="D100" s="38">
        <f>PROSES!D99</f>
        <v>0</v>
      </c>
      <c r="E100" s="38">
        <f>PROSES!E99</f>
        <v>0</v>
      </c>
      <c r="F100" s="22">
        <f t="shared" si="105"/>
        <v>0</v>
      </c>
      <c r="G100" s="22">
        <f t="shared" si="104"/>
        <v>0</v>
      </c>
      <c r="H100" s="18">
        <f t="shared" si="106"/>
        <v>0</v>
      </c>
      <c r="I100" s="22">
        <f t="shared" si="107"/>
        <v>0</v>
      </c>
      <c r="J100" s="18">
        <f>IF(AND(H100&gt;1),0,C100)</f>
        <v>2</v>
      </c>
      <c r="K100" s="18">
        <f t="shared" si="109"/>
        <v>0</v>
      </c>
      <c r="L100" s="18" t="str">
        <f t="shared" si="110"/>
        <v>belum</v>
      </c>
      <c r="M100" s="19"/>
      <c r="N100" s="18"/>
      <c r="O100" s="22">
        <f>IF(AND(N100=$BJ$3),$C$100,0)</f>
        <v>0</v>
      </c>
      <c r="P100" s="22">
        <f t="shared" si="111"/>
        <v>0</v>
      </c>
      <c r="Q100" s="33"/>
      <c r="R100" s="22">
        <f>IF(AND(Q100=$BJ$3),$C$100,0)</f>
        <v>0</v>
      </c>
      <c r="S100" s="22">
        <f t="shared" si="112"/>
        <v>0</v>
      </c>
      <c r="T100" s="18"/>
      <c r="U100" s="22">
        <f>IF(AND(T100=$BJ$3),$C$100,0)</f>
        <v>0</v>
      </c>
      <c r="V100" s="22">
        <f t="shared" si="113"/>
        <v>0</v>
      </c>
      <c r="W100" s="33"/>
      <c r="X100" s="22">
        <f>IF(AND(W100=$BJ$3),$C$100,0)</f>
        <v>0</v>
      </c>
      <c r="Y100" s="22">
        <f t="shared" si="114"/>
        <v>0</v>
      </c>
      <c r="Z100" s="18"/>
      <c r="AA100" s="22">
        <f>IF(AND(Z100=$BJ$3),$C$100,0)</f>
        <v>0</v>
      </c>
      <c r="AB100" s="22">
        <f t="shared" si="115"/>
        <v>0</v>
      </c>
      <c r="AC100" s="33"/>
      <c r="AD100" s="22">
        <f>IF(AND(AC100=$BJ$3),$C$100,0)</f>
        <v>0</v>
      </c>
      <c r="AE100" s="22">
        <f t="shared" si="116"/>
        <v>0</v>
      </c>
      <c r="AF100" s="18"/>
      <c r="AG100" s="22">
        <f>IF(AND(AF100=$BJ$3),$C$100,0)</f>
        <v>0</v>
      </c>
      <c r="AH100" s="22">
        <f t="shared" si="117"/>
        <v>0</v>
      </c>
      <c r="AI100" s="33"/>
      <c r="AJ100" s="22">
        <f>IF(AND(AI100=$BJ$3),$C$100,0)</f>
        <v>0</v>
      </c>
      <c r="AK100" s="22">
        <f t="shared" si="118"/>
        <v>0</v>
      </c>
      <c r="AL100" s="18"/>
      <c r="AM100" s="22">
        <f>IF(AND(AL100=$BJ$3),$C$100,0)</f>
        <v>0</v>
      </c>
      <c r="AN100" s="22">
        <f t="shared" si="119"/>
        <v>0</v>
      </c>
      <c r="AO100" s="33"/>
      <c r="AP100" s="22">
        <f>IF(AND(AO100=$BJ$3),$C$100,0)</f>
        <v>0</v>
      </c>
      <c r="AQ100" s="22">
        <f t="shared" si="120"/>
        <v>0</v>
      </c>
      <c r="AR100" s="18"/>
      <c r="AS100" s="22">
        <f>IF(AND(AR100=$BJ$3),$C$100,0)</f>
        <v>0</v>
      </c>
      <c r="AT100" s="22">
        <f t="shared" si="121"/>
        <v>0</v>
      </c>
      <c r="AU100" s="33"/>
      <c r="AV100" s="22">
        <f>IF(AND(AU100=$BJ$3),$C$100,0)</f>
        <v>0</v>
      </c>
      <c r="AW100" s="22">
        <f t="shared" si="122"/>
        <v>0</v>
      </c>
      <c r="AX100" s="18"/>
      <c r="AY100" s="22">
        <f>IF(AND(AX100=$BJ$3),$C$100,0)</f>
        <v>0</v>
      </c>
      <c r="AZ100" s="22">
        <f t="shared" si="123"/>
        <v>0</v>
      </c>
      <c r="BA100" s="33"/>
      <c r="BB100" s="22">
        <f>IF(AND(BA100=$BJ$3),$C$100,0)</f>
        <v>0</v>
      </c>
      <c r="BC100" s="22">
        <f t="shared" si="124"/>
        <v>0</v>
      </c>
      <c r="BD100" s="11" t="s">
        <v>139</v>
      </c>
    </row>
    <row r="101" spans="2:56" hidden="1" x14ac:dyDescent="0.25">
      <c r="B101" s="38" t="str">
        <f>PROSES!B100</f>
        <v>Praktikum Metode Analisis Instrumen</v>
      </c>
      <c r="C101" s="38">
        <f>PROSES!C100</f>
        <v>1</v>
      </c>
      <c r="D101" s="38">
        <f>PROSES!D100</f>
        <v>0</v>
      </c>
      <c r="E101" s="38">
        <f>PROSES!E100</f>
        <v>0</v>
      </c>
      <c r="F101" s="22">
        <f t="shared" si="105"/>
        <v>0</v>
      </c>
      <c r="G101" s="22">
        <f t="shared" si="104"/>
        <v>0</v>
      </c>
      <c r="H101" s="18">
        <f t="shared" si="106"/>
        <v>0</v>
      </c>
      <c r="I101" s="22">
        <f t="shared" si="107"/>
        <v>0</v>
      </c>
      <c r="J101" s="18">
        <f>IF(AND(H101&gt;1),0,C101)</f>
        <v>1</v>
      </c>
      <c r="K101" s="18">
        <f t="shared" si="109"/>
        <v>0</v>
      </c>
      <c r="L101" s="18" t="str">
        <f t="shared" si="110"/>
        <v>belum</v>
      </c>
      <c r="M101" s="19"/>
      <c r="N101" s="18"/>
      <c r="O101" s="22">
        <f>IF(AND(N101=$BJ$3),$C$101,0)</f>
        <v>0</v>
      </c>
      <c r="P101" s="22">
        <f t="shared" si="111"/>
        <v>0</v>
      </c>
      <c r="Q101" s="33"/>
      <c r="R101" s="22">
        <f>IF(AND(Q101=$BJ$3),$C$101,0)</f>
        <v>0</v>
      </c>
      <c r="S101" s="22">
        <f t="shared" si="112"/>
        <v>0</v>
      </c>
      <c r="T101" s="18"/>
      <c r="U101" s="22">
        <f>IF(AND(T101=$BJ$3),$C$101,0)</f>
        <v>0</v>
      </c>
      <c r="V101" s="22">
        <f t="shared" si="113"/>
        <v>0</v>
      </c>
      <c r="W101" s="33"/>
      <c r="X101" s="22">
        <f>IF(AND(W101=$BJ$3),$C$101,0)</f>
        <v>0</v>
      </c>
      <c r="Y101" s="22">
        <f t="shared" si="114"/>
        <v>0</v>
      </c>
      <c r="Z101" s="18"/>
      <c r="AA101" s="22">
        <f>IF(AND(Z101=$BJ$3),$C$101,0)</f>
        <v>0</v>
      </c>
      <c r="AB101" s="22">
        <f t="shared" si="115"/>
        <v>0</v>
      </c>
      <c r="AC101" s="33"/>
      <c r="AD101" s="22">
        <f>IF(AND(AC101=$BJ$3),$C$101,0)</f>
        <v>0</v>
      </c>
      <c r="AE101" s="22">
        <f t="shared" si="116"/>
        <v>0</v>
      </c>
      <c r="AF101" s="18"/>
      <c r="AG101" s="22">
        <f>IF(AND(AF101=$BJ$3),$C$101,0)</f>
        <v>0</v>
      </c>
      <c r="AH101" s="22">
        <f t="shared" si="117"/>
        <v>0</v>
      </c>
      <c r="AI101" s="33"/>
      <c r="AJ101" s="22">
        <f>IF(AND(AI101=$BJ$3),$C$101,0)</f>
        <v>0</v>
      </c>
      <c r="AK101" s="22">
        <f t="shared" si="118"/>
        <v>0</v>
      </c>
      <c r="AL101" s="18"/>
      <c r="AM101" s="22">
        <f>IF(AND(AL101=$BJ$3),$C$101,0)</f>
        <v>0</v>
      </c>
      <c r="AN101" s="22">
        <f t="shared" si="119"/>
        <v>0</v>
      </c>
      <c r="AO101" s="33"/>
      <c r="AP101" s="22">
        <f>IF(AND(AO101=$BJ$3),$C$101,0)</f>
        <v>0</v>
      </c>
      <c r="AQ101" s="22">
        <f t="shared" si="120"/>
        <v>0</v>
      </c>
      <c r="AR101" s="18"/>
      <c r="AS101" s="22">
        <f>IF(AND(AR101=$BJ$3),$C$101,0)</f>
        <v>0</v>
      </c>
      <c r="AT101" s="22">
        <f t="shared" si="121"/>
        <v>0</v>
      </c>
      <c r="AU101" s="33"/>
      <c r="AV101" s="22">
        <f>IF(AND(AU101=$BJ$3),$C$101,0)</f>
        <v>0</v>
      </c>
      <c r="AW101" s="22">
        <f t="shared" si="122"/>
        <v>0</v>
      </c>
      <c r="AX101" s="18"/>
      <c r="AY101" s="22">
        <f>IF(AND(AX101=$BJ$3),$C$101,0)</f>
        <v>0</v>
      </c>
      <c r="AZ101" s="22">
        <f t="shared" si="123"/>
        <v>0</v>
      </c>
      <c r="BA101" s="33"/>
      <c r="BB101" s="22">
        <f>IF(AND(BA101=$BJ$3),$C$101,0)</f>
        <v>0</v>
      </c>
      <c r="BC101" s="22">
        <f t="shared" si="124"/>
        <v>0</v>
      </c>
      <c r="BD101" s="11" t="s">
        <v>139</v>
      </c>
    </row>
    <row r="102" spans="2:56" hidden="1" x14ac:dyDescent="0.25">
      <c r="B102" s="10" t="s">
        <v>21</v>
      </c>
      <c r="C102" s="20">
        <f>SUM(C90:C101)</f>
        <v>20</v>
      </c>
      <c r="D102" s="28"/>
      <c r="F102" s="28">
        <f>SUM(F90:F101)</f>
        <v>0</v>
      </c>
      <c r="H102" s="28">
        <f>SUM(H90:H101)</f>
        <v>0</v>
      </c>
      <c r="I102" s="28">
        <f>SUM(I90:I101)</f>
        <v>0</v>
      </c>
      <c r="J102" s="28">
        <f>SUM(J90:J101)</f>
        <v>20</v>
      </c>
      <c r="K102" s="28">
        <f>SUM(K90:K101)</f>
        <v>0</v>
      </c>
      <c r="N102" s="22"/>
      <c r="O102" s="7">
        <f>SUM(O90:O101)</f>
        <v>0</v>
      </c>
      <c r="P102" s="7"/>
      <c r="Q102" s="22"/>
      <c r="R102" s="7">
        <f>SUM(R90:R101)</f>
        <v>0</v>
      </c>
      <c r="S102" s="7"/>
      <c r="T102" s="22"/>
      <c r="U102" s="7">
        <f>SUM(U90:U101)</f>
        <v>0</v>
      </c>
      <c r="V102" s="7"/>
      <c r="W102" s="22"/>
      <c r="X102" s="7">
        <f>SUM(X90:X101)</f>
        <v>0</v>
      </c>
      <c r="Y102" s="7"/>
      <c r="Z102" s="22"/>
      <c r="AA102" s="7">
        <f>SUM(AA90:AA101)</f>
        <v>0</v>
      </c>
      <c r="AB102" s="7"/>
      <c r="AC102" s="22"/>
      <c r="AD102" s="7">
        <f>SUM(AD90:AD101)</f>
        <v>0</v>
      </c>
      <c r="AE102" s="7"/>
      <c r="AF102" s="22"/>
      <c r="AG102" s="7">
        <f>SUM(AG90:AG101)</f>
        <v>0</v>
      </c>
      <c r="AH102" s="7"/>
      <c r="AI102" s="22"/>
      <c r="AJ102" s="7">
        <f>SUM(AJ90:AJ101)</f>
        <v>0</v>
      </c>
      <c r="AK102" s="7"/>
      <c r="AL102" s="22"/>
      <c r="AM102" s="7">
        <f>SUM(AM90:AM101)</f>
        <v>0</v>
      </c>
      <c r="AN102" s="7"/>
      <c r="AO102" s="22"/>
      <c r="AP102" s="7">
        <f>SUM(AP90:AP101)</f>
        <v>0</v>
      </c>
      <c r="AQ102" s="7"/>
      <c r="AR102" s="22"/>
      <c r="AS102" s="7">
        <f>SUM(AS90:AS101)</f>
        <v>0</v>
      </c>
      <c r="AT102" s="7"/>
      <c r="AU102" s="22"/>
      <c r="AV102" s="7">
        <f>SUM(AV90:AV101)</f>
        <v>0</v>
      </c>
      <c r="AW102" s="7"/>
      <c r="AX102" s="22"/>
      <c r="AY102" s="7">
        <f>SUM(AY90:AY101)</f>
        <v>0</v>
      </c>
      <c r="AZ102" s="7"/>
      <c r="BA102" s="22"/>
      <c r="BB102" s="7">
        <f>SUM(BB90:BB101)</f>
        <v>0</v>
      </c>
      <c r="BC102" s="28"/>
      <c r="BD102" s="11" t="s">
        <v>139</v>
      </c>
    </row>
    <row r="103" spans="2:56" hidden="1" x14ac:dyDescent="0.25">
      <c r="B103" s="12" t="s">
        <v>109</v>
      </c>
      <c r="C103" s="21">
        <f>I102/C102</f>
        <v>0</v>
      </c>
      <c r="D103" s="3"/>
      <c r="E103" s="13"/>
      <c r="BD103" s="11" t="s">
        <v>139</v>
      </c>
    </row>
    <row r="104" spans="2:56" hidden="1" x14ac:dyDescent="0.25">
      <c r="B104" s="9"/>
      <c r="BD104" s="11" t="s">
        <v>139</v>
      </c>
    </row>
    <row r="105" spans="2:56" x14ac:dyDescent="0.25">
      <c r="B105" s="188" t="s">
        <v>81</v>
      </c>
      <c r="C105" s="189"/>
      <c r="D105" s="189"/>
      <c r="E105" s="198" t="s">
        <v>98</v>
      </c>
      <c r="F105" s="86"/>
      <c r="G105" s="22">
        <v>1</v>
      </c>
      <c r="H105" s="22" t="s">
        <v>100</v>
      </c>
      <c r="I105" s="22"/>
      <c r="J105" s="22"/>
      <c r="K105" s="82"/>
      <c r="L105" s="192" t="s">
        <v>136</v>
      </c>
      <c r="N105" s="192" t="s">
        <v>140</v>
      </c>
      <c r="O105" s="193"/>
      <c r="P105" s="192"/>
      <c r="Q105" s="192"/>
      <c r="R105" s="192"/>
      <c r="S105" s="194"/>
      <c r="T105" s="192"/>
      <c r="U105" s="193"/>
      <c r="V105" s="192"/>
      <c r="W105" s="192"/>
      <c r="X105" s="192"/>
      <c r="Y105" s="194"/>
      <c r="Z105" s="192"/>
      <c r="AA105" s="193"/>
      <c r="AB105" s="192"/>
      <c r="AC105" s="192"/>
      <c r="AD105" s="192"/>
      <c r="AE105" s="194"/>
      <c r="AF105" s="192"/>
      <c r="AG105" s="193"/>
      <c r="AH105" s="192"/>
      <c r="AI105" s="192"/>
      <c r="AJ105" s="192"/>
      <c r="AK105" s="194"/>
      <c r="AL105" s="192"/>
      <c r="AM105" s="193"/>
      <c r="AN105" s="192"/>
      <c r="AO105" s="192"/>
      <c r="AP105" s="192"/>
      <c r="AQ105" s="194"/>
      <c r="AR105" s="192"/>
      <c r="AS105" s="193"/>
      <c r="AT105" s="192"/>
      <c r="AU105" s="192"/>
      <c r="AV105" s="192"/>
      <c r="AW105" s="194"/>
      <c r="AX105" s="192"/>
      <c r="AY105" s="193"/>
      <c r="AZ105" s="192"/>
      <c r="BA105" s="192"/>
      <c r="BB105" s="19"/>
      <c r="BC105" s="19"/>
      <c r="BD105" s="11">
        <v>1</v>
      </c>
    </row>
    <row r="106" spans="2:56" x14ac:dyDescent="0.25">
      <c r="B106" s="146" t="s">
        <v>8</v>
      </c>
      <c r="C106" s="23" t="s">
        <v>9</v>
      </c>
      <c r="D106" s="23" t="s">
        <v>10</v>
      </c>
      <c r="E106" s="198"/>
      <c r="F106" s="86"/>
      <c r="G106" s="22" t="str">
        <f t="shared" si="103"/>
        <v>nilai</v>
      </c>
      <c r="H106" s="22" t="s">
        <v>122</v>
      </c>
      <c r="I106" s="22" t="s">
        <v>99</v>
      </c>
      <c r="J106" s="22" t="s">
        <v>129</v>
      </c>
      <c r="K106" s="82" t="s">
        <v>123</v>
      </c>
      <c r="L106" s="192"/>
      <c r="N106" s="45">
        <v>1</v>
      </c>
      <c r="O106" s="47"/>
      <c r="P106" s="45"/>
      <c r="Q106" s="45">
        <v>2</v>
      </c>
      <c r="R106" s="45"/>
      <c r="S106" s="46"/>
      <c r="T106" s="45">
        <v>3</v>
      </c>
      <c r="U106" s="47"/>
      <c r="V106" s="45"/>
      <c r="W106" s="45">
        <v>4</v>
      </c>
      <c r="X106" s="45"/>
      <c r="Y106" s="46"/>
      <c r="Z106" s="45">
        <v>5</v>
      </c>
      <c r="AA106" s="47"/>
      <c r="AB106" s="45"/>
      <c r="AC106" s="45">
        <v>6</v>
      </c>
      <c r="AD106" s="45"/>
      <c r="AE106" s="46"/>
      <c r="AF106" s="45">
        <v>7</v>
      </c>
      <c r="AG106" s="47"/>
      <c r="AH106" s="45"/>
      <c r="AI106" s="45">
        <v>8</v>
      </c>
      <c r="AJ106" s="45"/>
      <c r="AK106" s="46"/>
      <c r="AL106" s="45">
        <v>9</v>
      </c>
      <c r="AM106" s="47"/>
      <c r="AN106" s="45"/>
      <c r="AO106" s="45">
        <v>10</v>
      </c>
      <c r="AP106" s="45"/>
      <c r="AQ106" s="46"/>
      <c r="AR106" s="45">
        <v>11</v>
      </c>
      <c r="AS106" s="47"/>
      <c r="AT106" s="45"/>
      <c r="AU106" s="45">
        <v>12</v>
      </c>
      <c r="AV106" s="45"/>
      <c r="AW106" s="46"/>
      <c r="AX106" s="45">
        <v>13</v>
      </c>
      <c r="AY106" s="47"/>
      <c r="AZ106" s="45"/>
      <c r="BA106" s="45">
        <v>14</v>
      </c>
      <c r="BB106" s="19"/>
      <c r="BC106" s="19"/>
      <c r="BD106" s="11">
        <v>1</v>
      </c>
    </row>
    <row r="107" spans="2:56" x14ac:dyDescent="0.25">
      <c r="B107" s="147" t="s">
        <v>168</v>
      </c>
      <c r="C107" s="7">
        <v>1</v>
      </c>
      <c r="D107" s="95"/>
      <c r="E107" s="163">
        <f t="shared" ref="E107:E123" si="125">P107+S107+V107+Y107+AB107+AE107+AH107+AK107+AN107+AQ107+AT107+AW107+AZ107+BC107</f>
        <v>0</v>
      </c>
      <c r="F107" s="86">
        <f t="shared" ref="F107:F123" si="126">IF(AND(E107=0),0,C107)</f>
        <v>0</v>
      </c>
      <c r="G107" s="22">
        <f t="shared" si="103"/>
        <v>0</v>
      </c>
      <c r="H107" s="18">
        <f t="shared" ref="H107:H123" si="127">IF(AND(D107=$BF$3),$BG$3,IF(AND(D107=$BF$5),$BG$5,IF(AND(D107=$BF$6),$BG$6,IF(AND(D107=$BF$7),$BG$7,IF(AND(D107=$BF$8),$BG$8,IF(AND(D107=$BF$9),$BG$9,IF(AND(D107=$BF$10),$BG$10,IF(AND(D107=$BF$11),$BG$11))))))))</f>
        <v>0</v>
      </c>
      <c r="I107" s="22">
        <f t="shared" ref="I107:I123" si="128">H107*C107</f>
        <v>0</v>
      </c>
      <c r="J107" s="18">
        <f t="shared" ref="J107:J123" si="129">IF(AND(H107&gt;1),0,C107)</f>
        <v>1</v>
      </c>
      <c r="K107" s="83">
        <f t="shared" ref="K107:K123" si="130">IF(AND(J107=0),C107,0)</f>
        <v>0</v>
      </c>
      <c r="L107" s="18" t="str">
        <f t="shared" ref="L107:L123" si="131">IF(AND(J107=0),"lulus","belum")</f>
        <v>belum</v>
      </c>
      <c r="M107" s="19"/>
      <c r="N107" s="33"/>
      <c r="O107" s="86">
        <f>IF(AND(N107=$BJ$3),$C$107,0)</f>
        <v>0</v>
      </c>
      <c r="P107" s="22">
        <f t="shared" ref="P107:P123" si="132">IF(AND(N107&gt;0),1,0)</f>
        <v>0</v>
      </c>
      <c r="Q107" s="18"/>
      <c r="R107" s="22">
        <f>IF(AND(Q107=$BJ$3),$C$107,0)</f>
        <v>0</v>
      </c>
      <c r="S107" s="82">
        <f t="shared" ref="S107:S123" si="133">IF(AND(Q107&gt;0),1,0)</f>
        <v>0</v>
      </c>
      <c r="T107" s="33"/>
      <c r="U107" s="86">
        <f>IF(AND(T107=$BJ$3),$C$107,0)</f>
        <v>0</v>
      </c>
      <c r="V107" s="22">
        <f t="shared" ref="V107:V123" si="134">IF(AND(T107&gt;0),1,0)</f>
        <v>0</v>
      </c>
      <c r="W107" s="18"/>
      <c r="X107" s="22">
        <f>IF(AND(W107=$BJ$3),$C$107,0)</f>
        <v>0</v>
      </c>
      <c r="Y107" s="82">
        <f t="shared" ref="Y107:Y123" si="135">IF(AND(W107&gt;0),1,0)</f>
        <v>0</v>
      </c>
      <c r="Z107" s="33"/>
      <c r="AA107" s="86">
        <f>IF(AND(Z107=$BJ$3),$C$107,0)</f>
        <v>0</v>
      </c>
      <c r="AB107" s="22">
        <f t="shared" ref="AB107:AB123" si="136">IF(AND(Z107&gt;0),1,0)</f>
        <v>0</v>
      </c>
      <c r="AC107" s="18"/>
      <c r="AD107" s="22">
        <f>IF(AND(AC107=$BJ$3),$C$107,0)</f>
        <v>0</v>
      </c>
      <c r="AE107" s="82">
        <f t="shared" ref="AE107:AE123" si="137">IF(AND(AC107&gt;0),1,0)</f>
        <v>0</v>
      </c>
      <c r="AF107" s="33"/>
      <c r="AG107" s="86">
        <f>IF(AND(AF107=$BJ$3),$C$107,0)</f>
        <v>0</v>
      </c>
      <c r="AH107" s="22">
        <f t="shared" ref="AH107:AH123" si="138">IF(AND(AF107&gt;0),1,0)</f>
        <v>0</v>
      </c>
      <c r="AI107" s="18"/>
      <c r="AJ107" s="22">
        <f>IF(AND(AI107=$BJ$3),$C$107,0)</f>
        <v>0</v>
      </c>
      <c r="AK107" s="82">
        <f t="shared" ref="AK107:AK123" si="139">IF(AND(AI107&gt;0),1,0)</f>
        <v>0</v>
      </c>
      <c r="AL107" s="33"/>
      <c r="AM107" s="86">
        <f>IF(AND(AL107=$BJ$3),$C$107,0)</f>
        <v>0</v>
      </c>
      <c r="AN107" s="22">
        <f t="shared" ref="AN107:AN123" si="140">IF(AND(AL107&gt;0),1,0)</f>
        <v>0</v>
      </c>
      <c r="AO107" s="18"/>
      <c r="AP107" s="22">
        <f>IF(AND(AO107=$BJ$3),$C$107,0)</f>
        <v>0</v>
      </c>
      <c r="AQ107" s="82">
        <f t="shared" ref="AQ107:AQ123" si="141">IF(AND(AO107&gt;0),1,0)</f>
        <v>0</v>
      </c>
      <c r="AR107" s="33"/>
      <c r="AS107" s="86">
        <f>IF(AND(AR107=$BJ$3),$C$107,0)</f>
        <v>0</v>
      </c>
      <c r="AT107" s="22">
        <f t="shared" ref="AT107:AT123" si="142">IF(AND(AR107&gt;0),1,0)</f>
        <v>0</v>
      </c>
      <c r="AU107" s="18"/>
      <c r="AV107" s="22">
        <f>IF(AND(AU107=$BJ$3),$C$107,0)</f>
        <v>0</v>
      </c>
      <c r="AW107" s="82">
        <f t="shared" ref="AW107:AW123" si="143">IF(AND(AU107&gt;0),1,0)</f>
        <v>0</v>
      </c>
      <c r="AX107" s="33"/>
      <c r="AY107" s="86">
        <f>IF(AND(AX107=$BJ$3),$C$107,0)</f>
        <v>0</v>
      </c>
      <c r="AZ107" s="22">
        <f t="shared" ref="AZ107:AZ123" si="144">IF(AND(AX107&gt;0),1,0)</f>
        <v>0</v>
      </c>
      <c r="BA107" s="33"/>
      <c r="BB107" s="22">
        <f>IF(AND(BA107=$BJ$3),$C$107,0)</f>
        <v>0</v>
      </c>
      <c r="BC107" s="22">
        <f t="shared" ref="BC107:BC123" si="145">IF(AND(BA107&gt;0),1,0)</f>
        <v>0</v>
      </c>
      <c r="BD107" s="11" t="s">
        <v>138</v>
      </c>
    </row>
    <row r="108" spans="2:56" x14ac:dyDescent="0.25">
      <c r="B108" s="147" t="s">
        <v>82</v>
      </c>
      <c r="C108" s="7">
        <v>2</v>
      </c>
      <c r="D108" s="95"/>
      <c r="E108" s="163">
        <f t="shared" si="125"/>
        <v>0</v>
      </c>
      <c r="F108" s="86">
        <f t="shared" si="126"/>
        <v>0</v>
      </c>
      <c r="G108" s="22">
        <f t="shared" si="103"/>
        <v>0</v>
      </c>
      <c r="H108" s="18">
        <f t="shared" si="127"/>
        <v>0</v>
      </c>
      <c r="I108" s="22">
        <f t="shared" si="128"/>
        <v>0</v>
      </c>
      <c r="J108" s="18">
        <f t="shared" si="129"/>
        <v>2</v>
      </c>
      <c r="K108" s="83">
        <f t="shared" si="130"/>
        <v>0</v>
      </c>
      <c r="L108" s="18" t="str">
        <f t="shared" si="131"/>
        <v>belum</v>
      </c>
      <c r="M108" s="19"/>
      <c r="N108" s="33"/>
      <c r="O108" s="86">
        <f>IF(AND(N108=$BJ$3),$C$108,0)</f>
        <v>0</v>
      </c>
      <c r="P108" s="22">
        <f t="shared" si="132"/>
        <v>0</v>
      </c>
      <c r="Q108" s="18"/>
      <c r="R108" s="22">
        <f>IF(AND(Q108=$BJ$3),$C$108,0)</f>
        <v>0</v>
      </c>
      <c r="S108" s="82">
        <f t="shared" si="133"/>
        <v>0</v>
      </c>
      <c r="T108" s="33"/>
      <c r="U108" s="86">
        <f>IF(AND(T108=$BJ$3),$C$108,0)</f>
        <v>0</v>
      </c>
      <c r="V108" s="22">
        <f t="shared" si="134"/>
        <v>0</v>
      </c>
      <c r="W108" s="18"/>
      <c r="X108" s="22">
        <f>IF(AND(W108=$BJ$3),$C$108,0)</f>
        <v>0</v>
      </c>
      <c r="Y108" s="82">
        <f t="shared" si="135"/>
        <v>0</v>
      </c>
      <c r="Z108" s="33"/>
      <c r="AA108" s="86">
        <f>IF(AND(Z108=$BJ$3),$C$108,0)</f>
        <v>0</v>
      </c>
      <c r="AB108" s="22">
        <f t="shared" si="136"/>
        <v>0</v>
      </c>
      <c r="AC108" s="18"/>
      <c r="AD108" s="22">
        <f>IF(AND(AC108=$BJ$3),$C$108,0)</f>
        <v>0</v>
      </c>
      <c r="AE108" s="82">
        <f t="shared" si="137"/>
        <v>0</v>
      </c>
      <c r="AF108" s="33"/>
      <c r="AG108" s="86">
        <f>IF(AND(AF108=$BJ$3),$C$108,0)</f>
        <v>0</v>
      </c>
      <c r="AH108" s="22">
        <f t="shared" si="138"/>
        <v>0</v>
      </c>
      <c r="AI108" s="18"/>
      <c r="AJ108" s="22">
        <f>IF(AND(AI108=$BJ$3),$C$108,0)</f>
        <v>0</v>
      </c>
      <c r="AK108" s="82">
        <f t="shared" si="139"/>
        <v>0</v>
      </c>
      <c r="AL108" s="33"/>
      <c r="AM108" s="86">
        <f>IF(AND(AL108=$BJ$3),$C$108,0)</f>
        <v>0</v>
      </c>
      <c r="AN108" s="22">
        <f t="shared" si="140"/>
        <v>0</v>
      </c>
      <c r="AO108" s="18"/>
      <c r="AP108" s="22">
        <f>IF(AND(AO108=$BJ$3),$C$108,0)</f>
        <v>0</v>
      </c>
      <c r="AQ108" s="82">
        <f t="shared" si="141"/>
        <v>0</v>
      </c>
      <c r="AR108" s="33"/>
      <c r="AS108" s="86">
        <f>IF(AND(AR108=$BJ$3),$C$108,0)</f>
        <v>0</v>
      </c>
      <c r="AT108" s="22">
        <f t="shared" si="142"/>
        <v>0</v>
      </c>
      <c r="AU108" s="18"/>
      <c r="AV108" s="22">
        <f>IF(AND(AU108=$BJ$3),$C$108,0)</f>
        <v>0</v>
      </c>
      <c r="AW108" s="82">
        <f t="shared" si="143"/>
        <v>0</v>
      </c>
      <c r="AX108" s="33"/>
      <c r="AY108" s="86">
        <f>IF(AND(AX108=$BJ$3),$C$108,0)</f>
        <v>0</v>
      </c>
      <c r="AZ108" s="22">
        <f t="shared" si="144"/>
        <v>0</v>
      </c>
      <c r="BA108" s="33"/>
      <c r="BB108" s="22">
        <f>IF(AND(BA108=$BJ$3),$C$108,0)</f>
        <v>0</v>
      </c>
      <c r="BC108" s="22">
        <f t="shared" si="145"/>
        <v>0</v>
      </c>
      <c r="BD108" s="11" t="s">
        <v>138</v>
      </c>
    </row>
    <row r="109" spans="2:56" x14ac:dyDescent="0.25">
      <c r="B109" s="147" t="s">
        <v>83</v>
      </c>
      <c r="C109" s="7">
        <v>1</v>
      </c>
      <c r="D109" s="95"/>
      <c r="E109" s="163">
        <f t="shared" si="125"/>
        <v>0</v>
      </c>
      <c r="F109" s="86">
        <f t="shared" si="126"/>
        <v>0</v>
      </c>
      <c r="G109" s="22">
        <f t="shared" si="103"/>
        <v>0</v>
      </c>
      <c r="H109" s="18">
        <f t="shared" si="127"/>
        <v>0</v>
      </c>
      <c r="I109" s="22">
        <f t="shared" si="128"/>
        <v>0</v>
      </c>
      <c r="J109" s="18">
        <f t="shared" si="129"/>
        <v>1</v>
      </c>
      <c r="K109" s="83">
        <f t="shared" si="130"/>
        <v>0</v>
      </c>
      <c r="L109" s="18" t="str">
        <f t="shared" si="131"/>
        <v>belum</v>
      </c>
      <c r="M109" s="19"/>
      <c r="N109" s="33"/>
      <c r="O109" s="86">
        <f>IF(AND(N109=$BJ$3),$C$109,0)</f>
        <v>0</v>
      </c>
      <c r="P109" s="22">
        <f t="shared" si="132"/>
        <v>0</v>
      </c>
      <c r="Q109" s="18"/>
      <c r="R109" s="22">
        <f>IF(AND(Q109=$BJ$3),$C$109,0)</f>
        <v>0</v>
      </c>
      <c r="S109" s="82">
        <f t="shared" si="133"/>
        <v>0</v>
      </c>
      <c r="T109" s="33"/>
      <c r="U109" s="86">
        <f>IF(AND(T109=$BJ$3),$C$109,0)</f>
        <v>0</v>
      </c>
      <c r="V109" s="22">
        <f t="shared" si="134"/>
        <v>0</v>
      </c>
      <c r="W109" s="18"/>
      <c r="X109" s="22">
        <f>IF(AND(W109=$BJ$3),$C$109,0)</f>
        <v>0</v>
      </c>
      <c r="Y109" s="82">
        <f t="shared" si="135"/>
        <v>0</v>
      </c>
      <c r="Z109" s="33"/>
      <c r="AA109" s="86">
        <f>IF(AND(Z109=$BJ$3),$C$109,0)</f>
        <v>0</v>
      </c>
      <c r="AB109" s="22">
        <f t="shared" si="136"/>
        <v>0</v>
      </c>
      <c r="AC109" s="18"/>
      <c r="AD109" s="22">
        <f>IF(AND(AC109=$BJ$3),$C$109,0)</f>
        <v>0</v>
      </c>
      <c r="AE109" s="82">
        <f t="shared" si="137"/>
        <v>0</v>
      </c>
      <c r="AF109" s="33"/>
      <c r="AG109" s="86">
        <f>IF(AND(AF109=$BJ$3),$C$109,0)</f>
        <v>0</v>
      </c>
      <c r="AH109" s="22">
        <f t="shared" si="138"/>
        <v>0</v>
      </c>
      <c r="AI109" s="18"/>
      <c r="AJ109" s="22">
        <f>IF(AND(AI109=$BJ$3),$C$109,0)</f>
        <v>0</v>
      </c>
      <c r="AK109" s="82">
        <f t="shared" si="139"/>
        <v>0</v>
      </c>
      <c r="AL109" s="33"/>
      <c r="AM109" s="86">
        <f>IF(AND(AL109=$BJ$3),$C$109,0)</f>
        <v>0</v>
      </c>
      <c r="AN109" s="22">
        <f t="shared" si="140"/>
        <v>0</v>
      </c>
      <c r="AO109" s="18"/>
      <c r="AP109" s="22">
        <f>IF(AND(AO109=$BJ$3),$C$109,0)</f>
        <v>0</v>
      </c>
      <c r="AQ109" s="82">
        <f t="shared" si="141"/>
        <v>0</v>
      </c>
      <c r="AR109" s="33"/>
      <c r="AS109" s="86">
        <f>IF(AND(AR109=$BJ$3),$C$109,0)</f>
        <v>0</v>
      </c>
      <c r="AT109" s="22">
        <f t="shared" si="142"/>
        <v>0</v>
      </c>
      <c r="AU109" s="18"/>
      <c r="AV109" s="22">
        <f>IF(AND(AU109=$BJ$3),$C$109,0)</f>
        <v>0</v>
      </c>
      <c r="AW109" s="82">
        <f t="shared" si="143"/>
        <v>0</v>
      </c>
      <c r="AX109" s="33"/>
      <c r="AY109" s="86">
        <f>IF(AND(AX109=$BJ$3),$C$109,0)</f>
        <v>0</v>
      </c>
      <c r="AZ109" s="22">
        <f t="shared" si="144"/>
        <v>0</v>
      </c>
      <c r="BA109" s="33"/>
      <c r="BB109" s="22">
        <f>IF(AND(BA109=$BJ$3),$C$109,0)</f>
        <v>0</v>
      </c>
      <c r="BC109" s="22">
        <f t="shared" si="145"/>
        <v>0</v>
      </c>
      <c r="BD109" s="11" t="s">
        <v>138</v>
      </c>
    </row>
    <row r="110" spans="2:56" x14ac:dyDescent="0.25">
      <c r="B110" s="147" t="s">
        <v>84</v>
      </c>
      <c r="C110" s="7">
        <v>2</v>
      </c>
      <c r="D110" s="95"/>
      <c r="E110" s="163">
        <f t="shared" si="125"/>
        <v>0</v>
      </c>
      <c r="F110" s="86">
        <f t="shared" si="126"/>
        <v>0</v>
      </c>
      <c r="G110" s="22">
        <f t="shared" si="103"/>
        <v>0</v>
      </c>
      <c r="H110" s="18">
        <f t="shared" si="127"/>
        <v>0</v>
      </c>
      <c r="I110" s="22">
        <f t="shared" si="128"/>
        <v>0</v>
      </c>
      <c r="J110" s="18">
        <f t="shared" si="129"/>
        <v>2</v>
      </c>
      <c r="K110" s="83">
        <f t="shared" si="130"/>
        <v>0</v>
      </c>
      <c r="L110" s="18" t="str">
        <f t="shared" si="131"/>
        <v>belum</v>
      </c>
      <c r="M110" s="19"/>
      <c r="N110" s="33"/>
      <c r="O110" s="86">
        <f>IF(AND(N110=$BJ$3),$C$110,0)</f>
        <v>0</v>
      </c>
      <c r="P110" s="22">
        <f t="shared" si="132"/>
        <v>0</v>
      </c>
      <c r="Q110" s="18"/>
      <c r="R110" s="22">
        <f>IF(AND(Q110=$BJ$3),$C$110,0)</f>
        <v>0</v>
      </c>
      <c r="S110" s="82">
        <f t="shared" si="133"/>
        <v>0</v>
      </c>
      <c r="T110" s="33"/>
      <c r="U110" s="86">
        <f>IF(AND(T110=$BJ$3),$C$110,0)</f>
        <v>0</v>
      </c>
      <c r="V110" s="22">
        <f t="shared" si="134"/>
        <v>0</v>
      </c>
      <c r="W110" s="18"/>
      <c r="X110" s="22">
        <f>IF(AND(W110=$BJ$3),$C$110,0)</f>
        <v>0</v>
      </c>
      <c r="Y110" s="82">
        <f t="shared" si="135"/>
        <v>0</v>
      </c>
      <c r="Z110" s="33"/>
      <c r="AA110" s="86">
        <f>IF(AND(Z110=$BJ$3),$C$110,0)</f>
        <v>0</v>
      </c>
      <c r="AB110" s="22">
        <f t="shared" si="136"/>
        <v>0</v>
      </c>
      <c r="AC110" s="18"/>
      <c r="AD110" s="22">
        <f>IF(AND(AC110=$BJ$3),$C$110,0)</f>
        <v>0</v>
      </c>
      <c r="AE110" s="82">
        <f t="shared" si="137"/>
        <v>0</v>
      </c>
      <c r="AF110" s="33"/>
      <c r="AG110" s="86">
        <f>IF(AND(AF110=$BJ$3),$C$110,0)</f>
        <v>0</v>
      </c>
      <c r="AH110" s="22">
        <f t="shared" si="138"/>
        <v>0</v>
      </c>
      <c r="AI110" s="18"/>
      <c r="AJ110" s="22">
        <f>IF(AND(AI110=$BJ$3),$C$110,0)</f>
        <v>0</v>
      </c>
      <c r="AK110" s="82">
        <f t="shared" si="139"/>
        <v>0</v>
      </c>
      <c r="AL110" s="33"/>
      <c r="AM110" s="86">
        <f>IF(AND(AL110=$BJ$3),$C$110,0)</f>
        <v>0</v>
      </c>
      <c r="AN110" s="22">
        <f t="shared" si="140"/>
        <v>0</v>
      </c>
      <c r="AO110" s="18"/>
      <c r="AP110" s="22">
        <f>IF(AND(AO110=$BJ$3),$C$110,0)</f>
        <v>0</v>
      </c>
      <c r="AQ110" s="82">
        <f t="shared" si="141"/>
        <v>0</v>
      </c>
      <c r="AR110" s="33"/>
      <c r="AS110" s="86">
        <f>IF(AND(AR110=$BJ$3),$C$110,0)</f>
        <v>0</v>
      </c>
      <c r="AT110" s="22">
        <f t="shared" si="142"/>
        <v>0</v>
      </c>
      <c r="AU110" s="18"/>
      <c r="AV110" s="22">
        <f>IF(AND(AU110=$BJ$3),$C$110,0)</f>
        <v>0</v>
      </c>
      <c r="AW110" s="82">
        <f t="shared" si="143"/>
        <v>0</v>
      </c>
      <c r="AX110" s="33"/>
      <c r="AY110" s="86">
        <f>IF(AND(AX110=$BJ$3),$C$110,0)</f>
        <v>0</v>
      </c>
      <c r="AZ110" s="22">
        <f t="shared" si="144"/>
        <v>0</v>
      </c>
      <c r="BA110" s="33"/>
      <c r="BB110" s="22">
        <f>IF(AND(BA110=$BJ$3),$C$110,0)</f>
        <v>0</v>
      </c>
      <c r="BC110" s="22">
        <f t="shared" si="145"/>
        <v>0</v>
      </c>
      <c r="BD110" s="11" t="s">
        <v>138</v>
      </c>
    </row>
    <row r="111" spans="2:56" x14ac:dyDescent="0.25">
      <c r="B111" s="147" t="s">
        <v>85</v>
      </c>
      <c r="C111" s="7">
        <v>2</v>
      </c>
      <c r="D111" s="95"/>
      <c r="E111" s="163">
        <f t="shared" si="125"/>
        <v>0</v>
      </c>
      <c r="F111" s="86">
        <f t="shared" si="126"/>
        <v>0</v>
      </c>
      <c r="G111" s="22">
        <f t="shared" si="103"/>
        <v>0</v>
      </c>
      <c r="H111" s="18">
        <f t="shared" si="127"/>
        <v>0</v>
      </c>
      <c r="I111" s="22">
        <f t="shared" si="128"/>
        <v>0</v>
      </c>
      <c r="J111" s="18">
        <f t="shared" si="129"/>
        <v>2</v>
      </c>
      <c r="K111" s="83">
        <f t="shared" si="130"/>
        <v>0</v>
      </c>
      <c r="L111" s="18" t="str">
        <f t="shared" si="131"/>
        <v>belum</v>
      </c>
      <c r="M111" s="19"/>
      <c r="N111" s="33"/>
      <c r="O111" s="86">
        <f>IF(AND(N111=$BJ$3),$C$111,0)</f>
        <v>0</v>
      </c>
      <c r="P111" s="22">
        <f t="shared" si="132"/>
        <v>0</v>
      </c>
      <c r="Q111" s="18"/>
      <c r="R111" s="22">
        <f>IF(AND(Q111=$BJ$3),$C$111,0)</f>
        <v>0</v>
      </c>
      <c r="S111" s="82">
        <f t="shared" si="133"/>
        <v>0</v>
      </c>
      <c r="T111" s="33"/>
      <c r="U111" s="86">
        <f>IF(AND(T111=$BJ$3),$C$111,0)</f>
        <v>0</v>
      </c>
      <c r="V111" s="22">
        <f t="shared" si="134"/>
        <v>0</v>
      </c>
      <c r="W111" s="18"/>
      <c r="X111" s="22">
        <f>IF(AND(W111=$BJ$3),$C$111,0)</f>
        <v>0</v>
      </c>
      <c r="Y111" s="82">
        <f t="shared" si="135"/>
        <v>0</v>
      </c>
      <c r="Z111" s="33"/>
      <c r="AA111" s="86">
        <f>IF(AND(Z111=$BJ$3),$C$111,0)</f>
        <v>0</v>
      </c>
      <c r="AB111" s="22">
        <f t="shared" si="136"/>
        <v>0</v>
      </c>
      <c r="AC111" s="18"/>
      <c r="AD111" s="22">
        <f>IF(AND(AC111=$BJ$3),$C$111,0)</f>
        <v>0</v>
      </c>
      <c r="AE111" s="82">
        <f t="shared" si="137"/>
        <v>0</v>
      </c>
      <c r="AF111" s="33"/>
      <c r="AG111" s="86">
        <f>IF(AND(AF111=$BJ$3),$C$111,0)</f>
        <v>0</v>
      </c>
      <c r="AH111" s="22">
        <f t="shared" si="138"/>
        <v>0</v>
      </c>
      <c r="AI111" s="18"/>
      <c r="AJ111" s="22">
        <f>IF(AND(AI111=$BJ$3),$C$111,0)</f>
        <v>0</v>
      </c>
      <c r="AK111" s="82">
        <f t="shared" si="139"/>
        <v>0</v>
      </c>
      <c r="AL111" s="33"/>
      <c r="AM111" s="86">
        <f>IF(AND(AL111=$BJ$3),$C$111,0)</f>
        <v>0</v>
      </c>
      <c r="AN111" s="22">
        <f t="shared" si="140"/>
        <v>0</v>
      </c>
      <c r="AO111" s="18"/>
      <c r="AP111" s="22">
        <f>IF(AND(AO111=$BJ$3),$C$111,0)</f>
        <v>0</v>
      </c>
      <c r="AQ111" s="82">
        <f t="shared" si="141"/>
        <v>0</v>
      </c>
      <c r="AR111" s="33"/>
      <c r="AS111" s="86">
        <f>IF(AND(AR111=$BJ$3),$C$111,0)</f>
        <v>0</v>
      </c>
      <c r="AT111" s="22">
        <f t="shared" si="142"/>
        <v>0</v>
      </c>
      <c r="AU111" s="18"/>
      <c r="AV111" s="22">
        <f>IF(AND(AU111=$BJ$3),$C$111,0)</f>
        <v>0</v>
      </c>
      <c r="AW111" s="82">
        <f t="shared" si="143"/>
        <v>0</v>
      </c>
      <c r="AX111" s="33"/>
      <c r="AY111" s="86">
        <f>IF(AND(AX111=$BJ$3),$C$111,0)</f>
        <v>0</v>
      </c>
      <c r="AZ111" s="22">
        <f t="shared" si="144"/>
        <v>0</v>
      </c>
      <c r="BA111" s="33"/>
      <c r="BB111" s="22">
        <f>IF(AND(BA111=$BJ$3),$C$111,0)</f>
        <v>0</v>
      </c>
      <c r="BC111" s="22">
        <f t="shared" si="145"/>
        <v>0</v>
      </c>
      <c r="BD111" s="11" t="s">
        <v>138</v>
      </c>
    </row>
    <row r="112" spans="2:56" ht="30" x14ac:dyDescent="0.25">
      <c r="B112" s="147" t="s">
        <v>86</v>
      </c>
      <c r="C112" s="7">
        <v>1</v>
      </c>
      <c r="D112" s="95"/>
      <c r="E112" s="163">
        <f t="shared" si="125"/>
        <v>0</v>
      </c>
      <c r="F112" s="86">
        <f t="shared" si="126"/>
        <v>0</v>
      </c>
      <c r="G112" s="22">
        <f t="shared" si="103"/>
        <v>0</v>
      </c>
      <c r="H112" s="18">
        <f t="shared" si="127"/>
        <v>0</v>
      </c>
      <c r="I112" s="22">
        <f t="shared" si="128"/>
        <v>0</v>
      </c>
      <c r="J112" s="18">
        <f t="shared" si="129"/>
        <v>1</v>
      </c>
      <c r="K112" s="83">
        <f t="shared" si="130"/>
        <v>0</v>
      </c>
      <c r="L112" s="18" t="str">
        <f t="shared" si="131"/>
        <v>belum</v>
      </c>
      <c r="M112" s="19"/>
      <c r="N112" s="33"/>
      <c r="O112" s="86">
        <f>IF(AND(N112=$BJ$3),$C$112,0)</f>
        <v>0</v>
      </c>
      <c r="P112" s="22">
        <f t="shared" si="132"/>
        <v>0</v>
      </c>
      <c r="Q112" s="18"/>
      <c r="R112" s="22">
        <f>IF(AND(Q112=$BJ$3),$C$112,0)</f>
        <v>0</v>
      </c>
      <c r="S112" s="82">
        <f t="shared" si="133"/>
        <v>0</v>
      </c>
      <c r="T112" s="33"/>
      <c r="U112" s="86">
        <f>IF(AND(T112=$BJ$3),$C$112,0)</f>
        <v>0</v>
      </c>
      <c r="V112" s="22">
        <f t="shared" si="134"/>
        <v>0</v>
      </c>
      <c r="W112" s="18"/>
      <c r="X112" s="22">
        <f>IF(AND(W112=$BJ$3),$C$112,0)</f>
        <v>0</v>
      </c>
      <c r="Y112" s="82">
        <f t="shared" si="135"/>
        <v>0</v>
      </c>
      <c r="Z112" s="33"/>
      <c r="AA112" s="86">
        <f>IF(AND(Z112=$BJ$3),$C$112,0)</f>
        <v>0</v>
      </c>
      <c r="AB112" s="22">
        <f t="shared" si="136"/>
        <v>0</v>
      </c>
      <c r="AC112" s="18"/>
      <c r="AD112" s="22">
        <f>IF(AND(AC112=$BJ$3),$C$112,0)</f>
        <v>0</v>
      </c>
      <c r="AE112" s="82">
        <f t="shared" si="137"/>
        <v>0</v>
      </c>
      <c r="AF112" s="33"/>
      <c r="AG112" s="86">
        <f>IF(AND(AF112=$BJ$3),$C$112,0)</f>
        <v>0</v>
      </c>
      <c r="AH112" s="22">
        <f t="shared" si="138"/>
        <v>0</v>
      </c>
      <c r="AI112" s="18"/>
      <c r="AJ112" s="22">
        <f>IF(AND(AI112=$BJ$3),$C$112,0)</f>
        <v>0</v>
      </c>
      <c r="AK112" s="82">
        <f t="shared" si="139"/>
        <v>0</v>
      </c>
      <c r="AL112" s="33"/>
      <c r="AM112" s="86">
        <f>IF(AND(AL112=$BJ$3),$C$112,0)</f>
        <v>0</v>
      </c>
      <c r="AN112" s="22">
        <f t="shared" si="140"/>
        <v>0</v>
      </c>
      <c r="AO112" s="18"/>
      <c r="AP112" s="22">
        <f>IF(AND(AO112=$BJ$3),$C$112,0)</f>
        <v>0</v>
      </c>
      <c r="AQ112" s="82">
        <f t="shared" si="141"/>
        <v>0</v>
      </c>
      <c r="AR112" s="33"/>
      <c r="AS112" s="86">
        <f>IF(AND(AR112=$BJ$3),$C$112,0)</f>
        <v>0</v>
      </c>
      <c r="AT112" s="22">
        <f t="shared" si="142"/>
        <v>0</v>
      </c>
      <c r="AU112" s="18"/>
      <c r="AV112" s="22">
        <f>IF(AND(AU112=$BJ$3),$C$112,0)</f>
        <v>0</v>
      </c>
      <c r="AW112" s="82">
        <f t="shared" si="143"/>
        <v>0</v>
      </c>
      <c r="AX112" s="33"/>
      <c r="AY112" s="86">
        <f>IF(AND(AX112=$BJ$3),$C$112,0)</f>
        <v>0</v>
      </c>
      <c r="AZ112" s="22">
        <f t="shared" si="144"/>
        <v>0</v>
      </c>
      <c r="BA112" s="33"/>
      <c r="BB112" s="22">
        <f>IF(AND(BA112=$BJ$3),$C$112,0)</f>
        <v>0</v>
      </c>
      <c r="BC112" s="22">
        <f t="shared" si="145"/>
        <v>0</v>
      </c>
      <c r="BD112" s="11" t="s">
        <v>138</v>
      </c>
    </row>
    <row r="113" spans="2:56" x14ac:dyDescent="0.25">
      <c r="B113" s="147" t="s">
        <v>87</v>
      </c>
      <c r="C113" s="7">
        <v>2</v>
      </c>
      <c r="D113" s="95"/>
      <c r="E113" s="163">
        <f t="shared" si="125"/>
        <v>0</v>
      </c>
      <c r="F113" s="86">
        <f t="shared" si="126"/>
        <v>0</v>
      </c>
      <c r="G113" s="22">
        <f t="shared" si="103"/>
        <v>0</v>
      </c>
      <c r="H113" s="18">
        <f t="shared" si="127"/>
        <v>0</v>
      </c>
      <c r="I113" s="22">
        <f t="shared" si="128"/>
        <v>0</v>
      </c>
      <c r="J113" s="18">
        <f t="shared" si="129"/>
        <v>2</v>
      </c>
      <c r="K113" s="83">
        <f t="shared" si="130"/>
        <v>0</v>
      </c>
      <c r="L113" s="18" t="str">
        <f t="shared" si="131"/>
        <v>belum</v>
      </c>
      <c r="M113" s="19"/>
      <c r="N113" s="33"/>
      <c r="O113" s="86">
        <f>IF(AND(N113=$BJ$3),$C$113,0)</f>
        <v>0</v>
      </c>
      <c r="P113" s="22">
        <f t="shared" si="132"/>
        <v>0</v>
      </c>
      <c r="Q113" s="18"/>
      <c r="R113" s="22">
        <f>IF(AND(Q113=$BJ$3),$C$113,0)</f>
        <v>0</v>
      </c>
      <c r="S113" s="82">
        <f t="shared" si="133"/>
        <v>0</v>
      </c>
      <c r="T113" s="33"/>
      <c r="U113" s="86">
        <f>IF(AND(T113=$BJ$3),$C$113,0)</f>
        <v>0</v>
      </c>
      <c r="V113" s="22">
        <f t="shared" si="134"/>
        <v>0</v>
      </c>
      <c r="W113" s="18"/>
      <c r="X113" s="22">
        <f>IF(AND(W113=$BJ$3),$C$113,0)</f>
        <v>0</v>
      </c>
      <c r="Y113" s="82">
        <f t="shared" si="135"/>
        <v>0</v>
      </c>
      <c r="Z113" s="33"/>
      <c r="AA113" s="86">
        <f>IF(AND(Z113=$BJ$3),$C$113,0)</f>
        <v>0</v>
      </c>
      <c r="AB113" s="22">
        <f t="shared" si="136"/>
        <v>0</v>
      </c>
      <c r="AC113" s="18"/>
      <c r="AD113" s="22">
        <f>IF(AND(AC113=$BJ$3),$C$113,0)</f>
        <v>0</v>
      </c>
      <c r="AE113" s="82">
        <f t="shared" si="137"/>
        <v>0</v>
      </c>
      <c r="AF113" s="33"/>
      <c r="AG113" s="86">
        <f>IF(AND(AF113=$BJ$3),$C$113,0)</f>
        <v>0</v>
      </c>
      <c r="AH113" s="22">
        <f t="shared" si="138"/>
        <v>0</v>
      </c>
      <c r="AI113" s="18"/>
      <c r="AJ113" s="22">
        <f>IF(AND(AI113=$BJ$3),$C$113,0)</f>
        <v>0</v>
      </c>
      <c r="AK113" s="82">
        <f t="shared" si="139"/>
        <v>0</v>
      </c>
      <c r="AL113" s="33"/>
      <c r="AM113" s="86">
        <f>IF(AND(AL113=$BJ$3),$C$113,0)</f>
        <v>0</v>
      </c>
      <c r="AN113" s="22">
        <f t="shared" si="140"/>
        <v>0</v>
      </c>
      <c r="AO113" s="18"/>
      <c r="AP113" s="22">
        <f>IF(AND(AO113=$BJ$3),$C$113,0)</f>
        <v>0</v>
      </c>
      <c r="AQ113" s="82">
        <f t="shared" si="141"/>
        <v>0</v>
      </c>
      <c r="AR113" s="33"/>
      <c r="AS113" s="86">
        <f>IF(AND(AR113=$BJ$3),$C$113,0)</f>
        <v>0</v>
      </c>
      <c r="AT113" s="22">
        <f t="shared" si="142"/>
        <v>0</v>
      </c>
      <c r="AU113" s="18"/>
      <c r="AV113" s="22">
        <f>IF(AND(AU113=$BJ$3),$C$113,0)</f>
        <v>0</v>
      </c>
      <c r="AW113" s="82">
        <f t="shared" si="143"/>
        <v>0</v>
      </c>
      <c r="AX113" s="33"/>
      <c r="AY113" s="86">
        <f>IF(AND(AX113=$BJ$3),$C$113,0)</f>
        <v>0</v>
      </c>
      <c r="AZ113" s="22">
        <f t="shared" si="144"/>
        <v>0</v>
      </c>
      <c r="BA113" s="33"/>
      <c r="BB113" s="22">
        <f>IF(AND(BA113=$BJ$3),$C$113,0)</f>
        <v>0</v>
      </c>
      <c r="BC113" s="22">
        <f t="shared" si="145"/>
        <v>0</v>
      </c>
      <c r="BD113" s="11" t="s">
        <v>138</v>
      </c>
    </row>
    <row r="114" spans="2:56" ht="30" x14ac:dyDescent="0.25">
      <c r="B114" s="147" t="s">
        <v>88</v>
      </c>
      <c r="C114" s="7">
        <v>2</v>
      </c>
      <c r="D114" s="95"/>
      <c r="E114" s="163">
        <f t="shared" si="125"/>
        <v>0</v>
      </c>
      <c r="F114" s="86">
        <f t="shared" si="126"/>
        <v>0</v>
      </c>
      <c r="G114" s="22">
        <f t="shared" si="103"/>
        <v>0</v>
      </c>
      <c r="H114" s="18">
        <f t="shared" si="127"/>
        <v>0</v>
      </c>
      <c r="I114" s="22">
        <f t="shared" si="128"/>
        <v>0</v>
      </c>
      <c r="J114" s="18">
        <f t="shared" si="129"/>
        <v>2</v>
      </c>
      <c r="K114" s="83">
        <f t="shared" si="130"/>
        <v>0</v>
      </c>
      <c r="L114" s="18" t="str">
        <f t="shared" si="131"/>
        <v>belum</v>
      </c>
      <c r="M114" s="19"/>
      <c r="N114" s="33"/>
      <c r="O114" s="86">
        <f>IF(AND(N114=$BJ$3),$C$114,0)</f>
        <v>0</v>
      </c>
      <c r="P114" s="22">
        <f t="shared" si="132"/>
        <v>0</v>
      </c>
      <c r="Q114" s="18"/>
      <c r="R114" s="22">
        <f>IF(AND(Q114=$BJ$3),$C$114,0)</f>
        <v>0</v>
      </c>
      <c r="S114" s="82">
        <f t="shared" si="133"/>
        <v>0</v>
      </c>
      <c r="T114" s="33"/>
      <c r="U114" s="86">
        <f>IF(AND(T114=$BJ$3),$C$114,0)</f>
        <v>0</v>
      </c>
      <c r="V114" s="22">
        <f t="shared" si="134"/>
        <v>0</v>
      </c>
      <c r="W114" s="18"/>
      <c r="X114" s="22">
        <f>IF(AND(W114=$BJ$3),$C$114,0)</f>
        <v>0</v>
      </c>
      <c r="Y114" s="82">
        <f t="shared" si="135"/>
        <v>0</v>
      </c>
      <c r="Z114" s="33"/>
      <c r="AA114" s="86">
        <f>IF(AND(Z114=$BJ$3),$C$114,0)</f>
        <v>0</v>
      </c>
      <c r="AB114" s="22">
        <f t="shared" si="136"/>
        <v>0</v>
      </c>
      <c r="AC114" s="18"/>
      <c r="AD114" s="22">
        <f>IF(AND(AC114=$BJ$3),$C$114,0)</f>
        <v>0</v>
      </c>
      <c r="AE114" s="82">
        <f t="shared" si="137"/>
        <v>0</v>
      </c>
      <c r="AF114" s="33"/>
      <c r="AG114" s="86">
        <f>IF(AND(AF114=$BJ$3),$C$114,0)</f>
        <v>0</v>
      </c>
      <c r="AH114" s="22">
        <f t="shared" si="138"/>
        <v>0</v>
      </c>
      <c r="AI114" s="18"/>
      <c r="AJ114" s="22">
        <f>IF(AND(AI114=$BJ$3),$C$114,0)</f>
        <v>0</v>
      </c>
      <c r="AK114" s="82">
        <f t="shared" si="139"/>
        <v>0</v>
      </c>
      <c r="AL114" s="33"/>
      <c r="AM114" s="86">
        <f>IF(AND(AL114=$BJ$3),$C$114,0)</f>
        <v>0</v>
      </c>
      <c r="AN114" s="22">
        <f t="shared" si="140"/>
        <v>0</v>
      </c>
      <c r="AO114" s="18"/>
      <c r="AP114" s="22">
        <f>IF(AND(AO114=$BJ$3),$C$114,0)</f>
        <v>0</v>
      </c>
      <c r="AQ114" s="82">
        <f t="shared" si="141"/>
        <v>0</v>
      </c>
      <c r="AR114" s="33"/>
      <c r="AS114" s="86">
        <f>IF(AND(AR114=$BJ$3),$C$114,0)</f>
        <v>0</v>
      </c>
      <c r="AT114" s="22">
        <f t="shared" si="142"/>
        <v>0</v>
      </c>
      <c r="AU114" s="18"/>
      <c r="AV114" s="22">
        <f>IF(AND(AU114=$BJ$3),$C$114,0)</f>
        <v>0</v>
      </c>
      <c r="AW114" s="82">
        <f t="shared" si="143"/>
        <v>0</v>
      </c>
      <c r="AX114" s="33"/>
      <c r="AY114" s="86">
        <f>IF(AND(AX114=$BJ$3),$C$114,0)</f>
        <v>0</v>
      </c>
      <c r="AZ114" s="22">
        <f t="shared" si="144"/>
        <v>0</v>
      </c>
      <c r="BA114" s="33"/>
      <c r="BB114" s="22">
        <f>IF(AND(BA114=$BJ$3),$C$114,0)</f>
        <v>0</v>
      </c>
      <c r="BC114" s="22">
        <f t="shared" si="145"/>
        <v>0</v>
      </c>
      <c r="BD114" s="11" t="s">
        <v>138</v>
      </c>
    </row>
    <row r="115" spans="2:56" x14ac:dyDescent="0.25">
      <c r="B115" s="147" t="s">
        <v>89</v>
      </c>
      <c r="C115" s="7">
        <v>2</v>
      </c>
      <c r="D115" s="95"/>
      <c r="E115" s="163">
        <f t="shared" si="125"/>
        <v>0</v>
      </c>
      <c r="F115" s="86">
        <f t="shared" si="126"/>
        <v>0</v>
      </c>
      <c r="G115" s="22">
        <f t="shared" si="103"/>
        <v>0</v>
      </c>
      <c r="H115" s="18">
        <f t="shared" si="127"/>
        <v>0</v>
      </c>
      <c r="I115" s="22">
        <f t="shared" si="128"/>
        <v>0</v>
      </c>
      <c r="J115" s="18">
        <f t="shared" si="129"/>
        <v>2</v>
      </c>
      <c r="K115" s="83">
        <f t="shared" si="130"/>
        <v>0</v>
      </c>
      <c r="L115" s="18" t="str">
        <f t="shared" si="131"/>
        <v>belum</v>
      </c>
      <c r="M115" s="19"/>
      <c r="N115" s="33"/>
      <c r="O115" s="86">
        <f>IF(AND(N115=$BJ$3),$C$115,0)</f>
        <v>0</v>
      </c>
      <c r="P115" s="22">
        <f t="shared" si="132"/>
        <v>0</v>
      </c>
      <c r="Q115" s="18"/>
      <c r="R115" s="22">
        <f>IF(AND(Q115=$BJ$3),$C$115,0)</f>
        <v>0</v>
      </c>
      <c r="S115" s="82">
        <f t="shared" si="133"/>
        <v>0</v>
      </c>
      <c r="T115" s="33"/>
      <c r="U115" s="86">
        <f>IF(AND(T115=$BJ$3),$C$115,0)</f>
        <v>0</v>
      </c>
      <c r="V115" s="22">
        <f t="shared" si="134"/>
        <v>0</v>
      </c>
      <c r="W115" s="18"/>
      <c r="X115" s="22">
        <f>IF(AND(W115=$BJ$3),$C$115,0)</f>
        <v>0</v>
      </c>
      <c r="Y115" s="82">
        <f t="shared" si="135"/>
        <v>0</v>
      </c>
      <c r="Z115" s="33"/>
      <c r="AA115" s="86">
        <f>IF(AND(Z115=$BJ$3),$C$115,0)</f>
        <v>0</v>
      </c>
      <c r="AB115" s="22">
        <f t="shared" si="136"/>
        <v>0</v>
      </c>
      <c r="AC115" s="18"/>
      <c r="AD115" s="22">
        <f>IF(AND(AC115=$BJ$3),$C$115,0)</f>
        <v>0</v>
      </c>
      <c r="AE115" s="82">
        <f t="shared" si="137"/>
        <v>0</v>
      </c>
      <c r="AF115" s="33"/>
      <c r="AG115" s="86">
        <f>IF(AND(AF115=$BJ$3),$C$115,0)</f>
        <v>0</v>
      </c>
      <c r="AH115" s="22">
        <f t="shared" si="138"/>
        <v>0</v>
      </c>
      <c r="AI115" s="18"/>
      <c r="AJ115" s="22">
        <f>IF(AND(AI115=$BJ$3),$C$115,0)</f>
        <v>0</v>
      </c>
      <c r="AK115" s="82">
        <f t="shared" si="139"/>
        <v>0</v>
      </c>
      <c r="AL115" s="33"/>
      <c r="AM115" s="86">
        <f>IF(AND(AL115=$BJ$3),$C$115,0)</f>
        <v>0</v>
      </c>
      <c r="AN115" s="22">
        <f t="shared" si="140"/>
        <v>0</v>
      </c>
      <c r="AO115" s="18"/>
      <c r="AP115" s="22">
        <f>IF(AND(AO115=$BJ$3),$C$115,0)</f>
        <v>0</v>
      </c>
      <c r="AQ115" s="82">
        <f t="shared" si="141"/>
        <v>0</v>
      </c>
      <c r="AR115" s="33"/>
      <c r="AS115" s="86">
        <f>IF(AND(AR115=$BJ$3),$C$115,0)</f>
        <v>0</v>
      </c>
      <c r="AT115" s="22">
        <f t="shared" si="142"/>
        <v>0</v>
      </c>
      <c r="AU115" s="18"/>
      <c r="AV115" s="22">
        <f>IF(AND(AU115=$BJ$3),$C$115,0)</f>
        <v>0</v>
      </c>
      <c r="AW115" s="82">
        <f t="shared" si="143"/>
        <v>0</v>
      </c>
      <c r="AX115" s="33"/>
      <c r="AY115" s="86">
        <f>IF(AND(AX115=$BJ$3),$C$115,0)</f>
        <v>0</v>
      </c>
      <c r="AZ115" s="22">
        <f t="shared" si="144"/>
        <v>0</v>
      </c>
      <c r="BA115" s="33"/>
      <c r="BB115" s="22">
        <f>IF(AND(BA115=$BJ$3),$C$115,0)</f>
        <v>0</v>
      </c>
      <c r="BC115" s="22">
        <f t="shared" si="145"/>
        <v>0</v>
      </c>
      <c r="BD115" s="11" t="s">
        <v>138</v>
      </c>
    </row>
    <row r="116" spans="2:56" x14ac:dyDescent="0.25">
      <c r="B116" s="154" t="s">
        <v>120</v>
      </c>
      <c r="C116" s="89">
        <f t="shared" ref="C116:C123" si="146">IF(AND(B116=$BU$29),$BV$29,IF(AND(B116=$BU$30),$BV$30,IF(AND(B116=$BU$31),$BV$31,IF(AND(B116=$BU$32),$BV$32,IF(AND(B116=$BU$33),$BV$33,IF(AND(B116=$BU$34),$BV$34,IF(AND(B116=$BU$35),$BV$35,IF(AND(B116=$BU$36),$BV$36,IF(AND(B116=$BU$37),$BV$37,IF(AND(B116=$BU$38),$BV$38,IF(AND(B116=$BU$39),$BV$39,IF(AND(B116=$BU$40),$BV$40,IF(AND(B116=$BU$41),$BV$41,IF(AND(B116=$BU$42),$BV$42,IF(AND(B116=$BU$43),$BV$43,IF(AND(B116=$BU$44),$BV$44,IF(AND(B116=$BU$45),$BV$45,IF(AND(B116=$BU$46),$BV$46,IF(AND(B116=$BU$47),$BV$47,IF(AND(B116=$BU$48),$BV$48,IF(AND(B116=$BU$49),$BV$49,IF(AND(B116=$BU$50),$BV$50))))))))))))))))))))))</f>
        <v>2</v>
      </c>
      <c r="D116" s="95"/>
      <c r="E116" s="163">
        <f t="shared" si="125"/>
        <v>0</v>
      </c>
      <c r="F116" s="86">
        <f t="shared" si="126"/>
        <v>0</v>
      </c>
      <c r="G116" s="22">
        <f t="shared" si="103"/>
        <v>0</v>
      </c>
      <c r="H116" s="18">
        <f t="shared" si="127"/>
        <v>0</v>
      </c>
      <c r="I116" s="22">
        <f t="shared" si="128"/>
        <v>0</v>
      </c>
      <c r="J116" s="18">
        <f t="shared" si="129"/>
        <v>2</v>
      </c>
      <c r="K116" s="83">
        <f t="shared" si="130"/>
        <v>0</v>
      </c>
      <c r="L116" s="18" t="str">
        <f t="shared" si="131"/>
        <v>belum</v>
      </c>
      <c r="M116" s="19"/>
      <c r="N116" s="33"/>
      <c r="O116" s="86">
        <f>IF(AND(N116=$BJ$3),$C116,0)</f>
        <v>0</v>
      </c>
      <c r="P116" s="22">
        <f t="shared" si="132"/>
        <v>0</v>
      </c>
      <c r="Q116" s="18"/>
      <c r="R116" s="86">
        <f>IF(AND(Q116=$BJ$3),$C116,0)</f>
        <v>0</v>
      </c>
      <c r="S116" s="82">
        <f t="shared" si="133"/>
        <v>0</v>
      </c>
      <c r="T116" s="33"/>
      <c r="U116" s="86">
        <f>IF(AND(T116=$BJ$3),$C116,0)</f>
        <v>0</v>
      </c>
      <c r="V116" s="22">
        <f t="shared" si="134"/>
        <v>0</v>
      </c>
      <c r="W116" s="18"/>
      <c r="X116" s="86">
        <f>IF(AND(W116=$BJ$3),$C116,0)</f>
        <v>0</v>
      </c>
      <c r="Y116" s="82">
        <f t="shared" si="135"/>
        <v>0</v>
      </c>
      <c r="Z116" s="33"/>
      <c r="AA116" s="86">
        <f>IF(AND(Z116=$BJ$3),$C116,0)</f>
        <v>0</v>
      </c>
      <c r="AB116" s="22">
        <f t="shared" si="136"/>
        <v>0</v>
      </c>
      <c r="AC116" s="18"/>
      <c r="AD116" s="86">
        <f>IF(AND(AC116=$BJ$3),$C116,0)</f>
        <v>0</v>
      </c>
      <c r="AE116" s="82">
        <f t="shared" si="137"/>
        <v>0</v>
      </c>
      <c r="AF116" s="33"/>
      <c r="AG116" s="86">
        <f>IF(AND(AF116=$BJ$3),$C116,0)</f>
        <v>0</v>
      </c>
      <c r="AH116" s="22">
        <f t="shared" si="138"/>
        <v>0</v>
      </c>
      <c r="AI116" s="18"/>
      <c r="AJ116" s="86">
        <f>IF(AND(AI116=$BJ$3),$C116,0)</f>
        <v>0</v>
      </c>
      <c r="AK116" s="82">
        <f t="shared" si="139"/>
        <v>0</v>
      </c>
      <c r="AL116" s="33"/>
      <c r="AM116" s="86">
        <f>IF(AND(AL116=$BJ$3),$C116,0)</f>
        <v>0</v>
      </c>
      <c r="AN116" s="22">
        <f t="shared" si="140"/>
        <v>0</v>
      </c>
      <c r="AO116" s="18"/>
      <c r="AP116" s="86">
        <f>IF(AND(AO116=$BJ$3),$C116,0)</f>
        <v>0</v>
      </c>
      <c r="AQ116" s="82">
        <f t="shared" si="141"/>
        <v>0</v>
      </c>
      <c r="AR116" s="33"/>
      <c r="AS116" s="86">
        <f>IF(AND(AR116=$BJ$3),$C116,0)</f>
        <v>0</v>
      </c>
      <c r="AT116" s="22">
        <f t="shared" si="142"/>
        <v>0</v>
      </c>
      <c r="AU116" s="18"/>
      <c r="AV116" s="86">
        <f>IF(AND(AU116=$BJ$3),$C116,0)</f>
        <v>0</v>
      </c>
      <c r="AW116" s="82">
        <f t="shared" si="143"/>
        <v>0</v>
      </c>
      <c r="AX116" s="33"/>
      <c r="AY116" s="86">
        <f>IF(AND(AX116=$BJ$3),$C116,0)</f>
        <v>0</v>
      </c>
      <c r="AZ116" s="22">
        <f t="shared" si="144"/>
        <v>0</v>
      </c>
      <c r="BA116" s="33"/>
      <c r="BB116" s="86">
        <f>IF(AND(BA116=$BJ$3),$C116,0)</f>
        <v>0</v>
      </c>
      <c r="BC116" s="22">
        <f t="shared" si="145"/>
        <v>0</v>
      </c>
      <c r="BD116" s="11" t="s">
        <v>138</v>
      </c>
    </row>
    <row r="117" spans="2:56" x14ac:dyDescent="0.25">
      <c r="B117" s="154" t="s">
        <v>121</v>
      </c>
      <c r="C117" s="89">
        <f t="shared" si="146"/>
        <v>2</v>
      </c>
      <c r="D117" s="95"/>
      <c r="E117" s="163">
        <f t="shared" si="125"/>
        <v>0</v>
      </c>
      <c r="F117" s="86">
        <f t="shared" si="126"/>
        <v>0</v>
      </c>
      <c r="G117" s="22">
        <f t="shared" si="103"/>
        <v>0</v>
      </c>
      <c r="H117" s="18">
        <f t="shared" si="127"/>
        <v>0</v>
      </c>
      <c r="I117" s="22">
        <f t="shared" si="128"/>
        <v>0</v>
      </c>
      <c r="J117" s="18">
        <f t="shared" si="129"/>
        <v>2</v>
      </c>
      <c r="K117" s="83">
        <f t="shared" si="130"/>
        <v>0</v>
      </c>
      <c r="L117" s="18" t="str">
        <f t="shared" si="131"/>
        <v>belum</v>
      </c>
      <c r="M117" s="19"/>
      <c r="N117" s="33"/>
      <c r="O117" s="86">
        <f t="shared" ref="O117:O123" si="147">IF(AND(N117=$BJ$3),$C117,0)</f>
        <v>0</v>
      </c>
      <c r="P117" s="22">
        <f t="shared" si="132"/>
        <v>0</v>
      </c>
      <c r="Q117" s="18"/>
      <c r="R117" s="86">
        <f t="shared" ref="R117:R123" si="148">IF(AND(Q117=$BJ$3),$C117,0)</f>
        <v>0</v>
      </c>
      <c r="S117" s="82">
        <f t="shared" si="133"/>
        <v>0</v>
      </c>
      <c r="T117" s="33"/>
      <c r="U117" s="86">
        <f t="shared" ref="U117:U123" si="149">IF(AND(T117=$BJ$3),$C117,0)</f>
        <v>0</v>
      </c>
      <c r="V117" s="22">
        <f t="shared" si="134"/>
        <v>0</v>
      </c>
      <c r="W117" s="18"/>
      <c r="X117" s="86">
        <f t="shared" ref="X117:X123" si="150">IF(AND(W117=$BJ$3),$C117,0)</f>
        <v>0</v>
      </c>
      <c r="Y117" s="82">
        <f t="shared" si="135"/>
        <v>0</v>
      </c>
      <c r="Z117" s="33"/>
      <c r="AA117" s="86">
        <f t="shared" ref="AA117:AA123" si="151">IF(AND(Z117=$BJ$3),$C117,0)</f>
        <v>0</v>
      </c>
      <c r="AB117" s="22">
        <f t="shared" si="136"/>
        <v>0</v>
      </c>
      <c r="AC117" s="18"/>
      <c r="AD117" s="86">
        <f t="shared" ref="AD117:AD123" si="152">IF(AND(AC117=$BJ$3),$C117,0)</f>
        <v>0</v>
      </c>
      <c r="AE117" s="82">
        <f t="shared" si="137"/>
        <v>0</v>
      </c>
      <c r="AF117" s="33"/>
      <c r="AG117" s="86">
        <f t="shared" ref="AG117:AG123" si="153">IF(AND(AF117=$BJ$3),$C117,0)</f>
        <v>0</v>
      </c>
      <c r="AH117" s="22">
        <f t="shared" si="138"/>
        <v>0</v>
      </c>
      <c r="AI117" s="18"/>
      <c r="AJ117" s="86">
        <f t="shared" ref="AJ117:AJ123" si="154">IF(AND(AI117=$BJ$3),$C117,0)</f>
        <v>0</v>
      </c>
      <c r="AK117" s="82">
        <f t="shared" si="139"/>
        <v>0</v>
      </c>
      <c r="AL117" s="33"/>
      <c r="AM117" s="86">
        <f t="shared" ref="AM117:AM123" si="155">IF(AND(AL117=$BJ$3),$C117,0)</f>
        <v>0</v>
      </c>
      <c r="AN117" s="22">
        <f t="shared" si="140"/>
        <v>0</v>
      </c>
      <c r="AO117" s="18"/>
      <c r="AP117" s="86">
        <f t="shared" ref="AP117:AP123" si="156">IF(AND(AO117=$BJ$3),$C117,0)</f>
        <v>0</v>
      </c>
      <c r="AQ117" s="82">
        <f t="shared" si="141"/>
        <v>0</v>
      </c>
      <c r="AR117" s="33"/>
      <c r="AS117" s="86">
        <f t="shared" ref="AS117:AS123" si="157">IF(AND(AR117=$BJ$3),$C117,0)</f>
        <v>0</v>
      </c>
      <c r="AT117" s="22">
        <f t="shared" si="142"/>
        <v>0</v>
      </c>
      <c r="AU117" s="18"/>
      <c r="AV117" s="86">
        <f t="shared" ref="AV117:AV123" si="158">IF(AND(AU117=$BJ$3),$C117,0)</f>
        <v>0</v>
      </c>
      <c r="AW117" s="82">
        <f t="shared" si="143"/>
        <v>0</v>
      </c>
      <c r="AX117" s="33"/>
      <c r="AY117" s="86">
        <f t="shared" ref="AY117:AY123" si="159">IF(AND(AX117=$BJ$3),$C117,0)</f>
        <v>0</v>
      </c>
      <c r="AZ117" s="22">
        <f t="shared" si="144"/>
        <v>0</v>
      </c>
      <c r="BA117" s="33"/>
      <c r="BB117" s="86">
        <f t="shared" ref="BB117:BB123" si="160">IF(AND(BA117=$BJ$3),$C117,0)</f>
        <v>0</v>
      </c>
      <c r="BC117" s="22">
        <f t="shared" si="145"/>
        <v>0</v>
      </c>
      <c r="BD117" s="11" t="s">
        <v>138</v>
      </c>
    </row>
    <row r="118" spans="2:56" x14ac:dyDescent="0.25">
      <c r="B118" s="154"/>
      <c r="C118" s="89">
        <f t="shared" si="146"/>
        <v>0</v>
      </c>
      <c r="D118" s="95"/>
      <c r="E118" s="163">
        <f t="shared" si="125"/>
        <v>0</v>
      </c>
      <c r="F118" s="86">
        <f t="shared" si="126"/>
        <v>0</v>
      </c>
      <c r="G118" s="22">
        <f t="shared" si="103"/>
        <v>0</v>
      </c>
      <c r="H118" s="18">
        <f t="shared" si="127"/>
        <v>0</v>
      </c>
      <c r="I118" s="22">
        <f t="shared" si="128"/>
        <v>0</v>
      </c>
      <c r="J118" s="18">
        <f t="shared" si="129"/>
        <v>0</v>
      </c>
      <c r="K118" s="83">
        <f t="shared" si="130"/>
        <v>0</v>
      </c>
      <c r="L118" s="18" t="str">
        <f t="shared" si="131"/>
        <v>lulus</v>
      </c>
      <c r="M118" s="19"/>
      <c r="N118" s="33"/>
      <c r="O118" s="86">
        <f t="shared" si="147"/>
        <v>0</v>
      </c>
      <c r="P118" s="22">
        <f t="shared" si="132"/>
        <v>0</v>
      </c>
      <c r="Q118" s="18"/>
      <c r="R118" s="86">
        <f t="shared" si="148"/>
        <v>0</v>
      </c>
      <c r="S118" s="22">
        <f t="shared" si="133"/>
        <v>0</v>
      </c>
      <c r="T118" s="33"/>
      <c r="U118" s="86">
        <f t="shared" si="149"/>
        <v>0</v>
      </c>
      <c r="V118" s="22">
        <f t="shared" si="134"/>
        <v>0</v>
      </c>
      <c r="W118" s="18"/>
      <c r="X118" s="86">
        <f t="shared" si="150"/>
        <v>0</v>
      </c>
      <c r="Y118" s="22">
        <f t="shared" si="135"/>
        <v>0</v>
      </c>
      <c r="Z118" s="33"/>
      <c r="AA118" s="86">
        <f t="shared" si="151"/>
        <v>0</v>
      </c>
      <c r="AB118" s="22">
        <f t="shared" si="136"/>
        <v>0</v>
      </c>
      <c r="AC118" s="18"/>
      <c r="AD118" s="86">
        <f t="shared" si="152"/>
        <v>0</v>
      </c>
      <c r="AE118" s="22">
        <f t="shared" si="137"/>
        <v>0</v>
      </c>
      <c r="AF118" s="33"/>
      <c r="AG118" s="86">
        <f t="shared" si="153"/>
        <v>0</v>
      </c>
      <c r="AH118" s="22">
        <f t="shared" si="138"/>
        <v>0</v>
      </c>
      <c r="AI118" s="18"/>
      <c r="AJ118" s="86">
        <f t="shared" si="154"/>
        <v>0</v>
      </c>
      <c r="AK118" s="22">
        <f t="shared" si="139"/>
        <v>0</v>
      </c>
      <c r="AL118" s="33"/>
      <c r="AM118" s="86">
        <f t="shared" si="155"/>
        <v>0</v>
      </c>
      <c r="AN118" s="22">
        <f t="shared" si="140"/>
        <v>0</v>
      </c>
      <c r="AO118" s="18"/>
      <c r="AP118" s="86">
        <f t="shared" si="156"/>
        <v>0</v>
      </c>
      <c r="AQ118" s="22">
        <f t="shared" si="141"/>
        <v>0</v>
      </c>
      <c r="AR118" s="33"/>
      <c r="AS118" s="86">
        <f t="shared" si="157"/>
        <v>0</v>
      </c>
      <c r="AT118" s="22">
        <f t="shared" si="142"/>
        <v>0</v>
      </c>
      <c r="AU118" s="18"/>
      <c r="AV118" s="86">
        <f t="shared" si="158"/>
        <v>0</v>
      </c>
      <c r="AW118" s="22">
        <f t="shared" si="143"/>
        <v>0</v>
      </c>
      <c r="AX118" s="33"/>
      <c r="AY118" s="86">
        <f t="shared" si="159"/>
        <v>0</v>
      </c>
      <c r="AZ118" s="22">
        <f t="shared" si="144"/>
        <v>0</v>
      </c>
      <c r="BA118" s="33"/>
      <c r="BB118" s="86">
        <f t="shared" si="160"/>
        <v>0</v>
      </c>
      <c r="BC118" s="22">
        <f t="shared" si="145"/>
        <v>0</v>
      </c>
      <c r="BD118" s="11" t="s">
        <v>138</v>
      </c>
    </row>
    <row r="119" spans="2:56" x14ac:dyDescent="0.25">
      <c r="B119" s="154"/>
      <c r="C119" s="89">
        <f t="shared" si="146"/>
        <v>0</v>
      </c>
      <c r="D119" s="95"/>
      <c r="E119" s="163">
        <f t="shared" si="125"/>
        <v>0</v>
      </c>
      <c r="F119" s="86">
        <f t="shared" si="126"/>
        <v>0</v>
      </c>
      <c r="G119" s="22">
        <f t="shared" si="103"/>
        <v>0</v>
      </c>
      <c r="H119" s="18">
        <f t="shared" si="127"/>
        <v>0</v>
      </c>
      <c r="I119" s="22">
        <f t="shared" si="128"/>
        <v>0</v>
      </c>
      <c r="J119" s="18">
        <f t="shared" si="129"/>
        <v>0</v>
      </c>
      <c r="K119" s="83">
        <f t="shared" si="130"/>
        <v>0</v>
      </c>
      <c r="L119" s="18" t="str">
        <f t="shared" si="131"/>
        <v>lulus</v>
      </c>
      <c r="M119" s="19"/>
      <c r="N119" s="33"/>
      <c r="O119" s="86">
        <f t="shared" si="147"/>
        <v>0</v>
      </c>
      <c r="P119" s="22">
        <f t="shared" si="132"/>
        <v>0</v>
      </c>
      <c r="Q119" s="18"/>
      <c r="R119" s="86">
        <f t="shared" si="148"/>
        <v>0</v>
      </c>
      <c r="S119" s="22">
        <f t="shared" si="133"/>
        <v>0</v>
      </c>
      <c r="T119" s="33"/>
      <c r="U119" s="86">
        <f t="shared" si="149"/>
        <v>0</v>
      </c>
      <c r="V119" s="22">
        <f t="shared" si="134"/>
        <v>0</v>
      </c>
      <c r="W119" s="18"/>
      <c r="X119" s="86">
        <f t="shared" si="150"/>
        <v>0</v>
      </c>
      <c r="Y119" s="22">
        <f t="shared" si="135"/>
        <v>0</v>
      </c>
      <c r="Z119" s="33"/>
      <c r="AA119" s="86">
        <f t="shared" si="151"/>
        <v>0</v>
      </c>
      <c r="AB119" s="22">
        <f t="shared" si="136"/>
        <v>0</v>
      </c>
      <c r="AC119" s="18"/>
      <c r="AD119" s="86">
        <f t="shared" si="152"/>
        <v>0</v>
      </c>
      <c r="AE119" s="22">
        <f t="shared" si="137"/>
        <v>0</v>
      </c>
      <c r="AF119" s="33"/>
      <c r="AG119" s="86">
        <f t="shared" si="153"/>
        <v>0</v>
      </c>
      <c r="AH119" s="22">
        <f t="shared" si="138"/>
        <v>0</v>
      </c>
      <c r="AI119" s="18"/>
      <c r="AJ119" s="86">
        <f t="shared" si="154"/>
        <v>0</v>
      </c>
      <c r="AK119" s="22">
        <f t="shared" si="139"/>
        <v>0</v>
      </c>
      <c r="AL119" s="33"/>
      <c r="AM119" s="86">
        <f t="shared" si="155"/>
        <v>0</v>
      </c>
      <c r="AN119" s="22">
        <f t="shared" si="140"/>
        <v>0</v>
      </c>
      <c r="AO119" s="18"/>
      <c r="AP119" s="86">
        <f t="shared" si="156"/>
        <v>0</v>
      </c>
      <c r="AQ119" s="22">
        <f t="shared" si="141"/>
        <v>0</v>
      </c>
      <c r="AR119" s="33"/>
      <c r="AS119" s="86">
        <f t="shared" si="157"/>
        <v>0</v>
      </c>
      <c r="AT119" s="22">
        <f t="shared" si="142"/>
        <v>0</v>
      </c>
      <c r="AU119" s="18"/>
      <c r="AV119" s="86">
        <f t="shared" si="158"/>
        <v>0</v>
      </c>
      <c r="AW119" s="22">
        <f t="shared" si="143"/>
        <v>0</v>
      </c>
      <c r="AX119" s="33"/>
      <c r="AY119" s="86">
        <f t="shared" si="159"/>
        <v>0</v>
      </c>
      <c r="AZ119" s="22">
        <f t="shared" si="144"/>
        <v>0</v>
      </c>
      <c r="BA119" s="33"/>
      <c r="BB119" s="86">
        <f t="shared" si="160"/>
        <v>0</v>
      </c>
      <c r="BC119" s="22">
        <f t="shared" si="145"/>
        <v>0</v>
      </c>
      <c r="BD119" s="11" t="s">
        <v>138</v>
      </c>
    </row>
    <row r="120" spans="2:56" x14ac:dyDescent="0.25">
      <c r="B120" s="154"/>
      <c r="C120" s="89">
        <f t="shared" si="146"/>
        <v>0</v>
      </c>
      <c r="D120" s="95"/>
      <c r="E120" s="163">
        <f t="shared" si="125"/>
        <v>0</v>
      </c>
      <c r="F120" s="86">
        <f t="shared" si="126"/>
        <v>0</v>
      </c>
      <c r="G120" s="22">
        <f t="shared" si="103"/>
        <v>0</v>
      </c>
      <c r="H120" s="18">
        <f t="shared" si="127"/>
        <v>0</v>
      </c>
      <c r="I120" s="22">
        <f t="shared" si="128"/>
        <v>0</v>
      </c>
      <c r="J120" s="18">
        <f t="shared" si="129"/>
        <v>0</v>
      </c>
      <c r="K120" s="83">
        <f t="shared" si="130"/>
        <v>0</v>
      </c>
      <c r="L120" s="18" t="str">
        <f t="shared" si="131"/>
        <v>lulus</v>
      </c>
      <c r="M120" s="19"/>
      <c r="N120" s="33"/>
      <c r="O120" s="86">
        <f t="shared" si="147"/>
        <v>0</v>
      </c>
      <c r="P120" s="22">
        <f t="shared" si="132"/>
        <v>0</v>
      </c>
      <c r="Q120" s="18"/>
      <c r="R120" s="86">
        <f t="shared" si="148"/>
        <v>0</v>
      </c>
      <c r="S120" s="22">
        <f t="shared" si="133"/>
        <v>0</v>
      </c>
      <c r="T120" s="33"/>
      <c r="U120" s="86">
        <f t="shared" si="149"/>
        <v>0</v>
      </c>
      <c r="V120" s="22">
        <f t="shared" si="134"/>
        <v>0</v>
      </c>
      <c r="W120" s="18"/>
      <c r="X120" s="86">
        <f t="shared" si="150"/>
        <v>0</v>
      </c>
      <c r="Y120" s="22">
        <f t="shared" si="135"/>
        <v>0</v>
      </c>
      <c r="Z120" s="33"/>
      <c r="AA120" s="86">
        <f t="shared" si="151"/>
        <v>0</v>
      </c>
      <c r="AB120" s="22">
        <f t="shared" si="136"/>
        <v>0</v>
      </c>
      <c r="AC120" s="18"/>
      <c r="AD120" s="86">
        <f t="shared" si="152"/>
        <v>0</v>
      </c>
      <c r="AE120" s="22">
        <f t="shared" si="137"/>
        <v>0</v>
      </c>
      <c r="AF120" s="33"/>
      <c r="AG120" s="86">
        <f t="shared" si="153"/>
        <v>0</v>
      </c>
      <c r="AH120" s="22">
        <f t="shared" si="138"/>
        <v>0</v>
      </c>
      <c r="AI120" s="18"/>
      <c r="AJ120" s="86">
        <f t="shared" si="154"/>
        <v>0</v>
      </c>
      <c r="AK120" s="22">
        <f t="shared" si="139"/>
        <v>0</v>
      </c>
      <c r="AL120" s="33"/>
      <c r="AM120" s="86">
        <f t="shared" si="155"/>
        <v>0</v>
      </c>
      <c r="AN120" s="22">
        <f t="shared" si="140"/>
        <v>0</v>
      </c>
      <c r="AO120" s="18"/>
      <c r="AP120" s="86">
        <f t="shared" si="156"/>
        <v>0</v>
      </c>
      <c r="AQ120" s="22">
        <f t="shared" si="141"/>
        <v>0</v>
      </c>
      <c r="AR120" s="33"/>
      <c r="AS120" s="86">
        <f t="shared" si="157"/>
        <v>0</v>
      </c>
      <c r="AT120" s="22">
        <f t="shared" si="142"/>
        <v>0</v>
      </c>
      <c r="AU120" s="18"/>
      <c r="AV120" s="86">
        <f t="shared" si="158"/>
        <v>0</v>
      </c>
      <c r="AW120" s="22">
        <f t="shared" si="143"/>
        <v>0</v>
      </c>
      <c r="AX120" s="33"/>
      <c r="AY120" s="86">
        <f t="shared" si="159"/>
        <v>0</v>
      </c>
      <c r="AZ120" s="22">
        <f t="shared" si="144"/>
        <v>0</v>
      </c>
      <c r="BA120" s="33"/>
      <c r="BB120" s="86">
        <f t="shared" si="160"/>
        <v>0</v>
      </c>
      <c r="BC120" s="22">
        <f t="shared" si="145"/>
        <v>0</v>
      </c>
      <c r="BD120" s="11" t="s">
        <v>138</v>
      </c>
    </row>
    <row r="121" spans="2:56" x14ac:dyDescent="0.25">
      <c r="B121" s="154"/>
      <c r="C121" s="89">
        <f t="shared" si="146"/>
        <v>0</v>
      </c>
      <c r="D121" s="95"/>
      <c r="E121" s="163">
        <f t="shared" si="125"/>
        <v>0</v>
      </c>
      <c r="F121" s="86">
        <f t="shared" si="126"/>
        <v>0</v>
      </c>
      <c r="G121" s="22">
        <f t="shared" si="103"/>
        <v>0</v>
      </c>
      <c r="H121" s="18">
        <f t="shared" si="127"/>
        <v>0</v>
      </c>
      <c r="I121" s="22">
        <f t="shared" si="128"/>
        <v>0</v>
      </c>
      <c r="J121" s="18">
        <f t="shared" si="129"/>
        <v>0</v>
      </c>
      <c r="K121" s="83">
        <f t="shared" si="130"/>
        <v>0</v>
      </c>
      <c r="L121" s="18" t="str">
        <f t="shared" si="131"/>
        <v>lulus</v>
      </c>
      <c r="M121" s="19"/>
      <c r="N121" s="33"/>
      <c r="O121" s="86">
        <f t="shared" si="147"/>
        <v>0</v>
      </c>
      <c r="P121" s="22">
        <f t="shared" si="132"/>
        <v>0</v>
      </c>
      <c r="Q121" s="18"/>
      <c r="R121" s="86">
        <f t="shared" si="148"/>
        <v>0</v>
      </c>
      <c r="S121" s="82">
        <f t="shared" si="133"/>
        <v>0</v>
      </c>
      <c r="T121" s="33"/>
      <c r="U121" s="86">
        <f t="shared" si="149"/>
        <v>0</v>
      </c>
      <c r="V121" s="22">
        <f t="shared" si="134"/>
        <v>0</v>
      </c>
      <c r="W121" s="18"/>
      <c r="X121" s="86">
        <f t="shared" si="150"/>
        <v>0</v>
      </c>
      <c r="Y121" s="82">
        <f t="shared" si="135"/>
        <v>0</v>
      </c>
      <c r="Z121" s="33"/>
      <c r="AA121" s="86">
        <f t="shared" si="151"/>
        <v>0</v>
      </c>
      <c r="AB121" s="22">
        <f t="shared" si="136"/>
        <v>0</v>
      </c>
      <c r="AC121" s="18"/>
      <c r="AD121" s="86">
        <f t="shared" si="152"/>
        <v>0</v>
      </c>
      <c r="AE121" s="82">
        <f t="shared" si="137"/>
        <v>0</v>
      </c>
      <c r="AF121" s="33"/>
      <c r="AG121" s="86">
        <f t="shared" si="153"/>
        <v>0</v>
      </c>
      <c r="AH121" s="22">
        <f t="shared" si="138"/>
        <v>0</v>
      </c>
      <c r="AI121" s="18"/>
      <c r="AJ121" s="86">
        <f t="shared" si="154"/>
        <v>0</v>
      </c>
      <c r="AK121" s="82">
        <f t="shared" si="139"/>
        <v>0</v>
      </c>
      <c r="AL121" s="33"/>
      <c r="AM121" s="86">
        <f t="shared" si="155"/>
        <v>0</v>
      </c>
      <c r="AN121" s="22">
        <f t="shared" si="140"/>
        <v>0</v>
      </c>
      <c r="AO121" s="18"/>
      <c r="AP121" s="86">
        <f t="shared" si="156"/>
        <v>0</v>
      </c>
      <c r="AQ121" s="82">
        <f t="shared" si="141"/>
        <v>0</v>
      </c>
      <c r="AR121" s="33"/>
      <c r="AS121" s="86">
        <f t="shared" si="157"/>
        <v>0</v>
      </c>
      <c r="AT121" s="22">
        <f t="shared" si="142"/>
        <v>0</v>
      </c>
      <c r="AU121" s="18"/>
      <c r="AV121" s="86">
        <f t="shared" si="158"/>
        <v>0</v>
      </c>
      <c r="AW121" s="82">
        <f t="shared" si="143"/>
        <v>0</v>
      </c>
      <c r="AX121" s="33"/>
      <c r="AY121" s="86">
        <f t="shared" si="159"/>
        <v>0</v>
      </c>
      <c r="AZ121" s="22">
        <f t="shared" si="144"/>
        <v>0</v>
      </c>
      <c r="BA121" s="33"/>
      <c r="BB121" s="86">
        <f t="shared" si="160"/>
        <v>0</v>
      </c>
      <c r="BC121" s="22">
        <f t="shared" si="145"/>
        <v>0</v>
      </c>
      <c r="BD121" s="11" t="s">
        <v>138</v>
      </c>
    </row>
    <row r="122" spans="2:56" x14ac:dyDescent="0.25">
      <c r="B122" s="154"/>
      <c r="C122" s="89">
        <f t="shared" si="146"/>
        <v>0</v>
      </c>
      <c r="D122" s="95"/>
      <c r="E122" s="163">
        <f t="shared" si="125"/>
        <v>0</v>
      </c>
      <c r="F122" s="86">
        <f t="shared" si="126"/>
        <v>0</v>
      </c>
      <c r="G122" s="22">
        <f t="shared" si="103"/>
        <v>0</v>
      </c>
      <c r="H122" s="18">
        <f t="shared" si="127"/>
        <v>0</v>
      </c>
      <c r="I122" s="22">
        <f t="shared" si="128"/>
        <v>0</v>
      </c>
      <c r="J122" s="18">
        <f t="shared" si="129"/>
        <v>0</v>
      </c>
      <c r="K122" s="83">
        <f t="shared" si="130"/>
        <v>0</v>
      </c>
      <c r="L122" s="18" t="str">
        <f t="shared" si="131"/>
        <v>lulus</v>
      </c>
      <c r="M122" s="19"/>
      <c r="N122" s="33"/>
      <c r="O122" s="86">
        <f t="shared" si="147"/>
        <v>0</v>
      </c>
      <c r="P122" s="22">
        <f t="shared" si="132"/>
        <v>0</v>
      </c>
      <c r="Q122" s="18"/>
      <c r="R122" s="86">
        <f t="shared" si="148"/>
        <v>0</v>
      </c>
      <c r="S122" s="82">
        <f t="shared" si="133"/>
        <v>0</v>
      </c>
      <c r="T122" s="33"/>
      <c r="U122" s="86">
        <f t="shared" si="149"/>
        <v>0</v>
      </c>
      <c r="V122" s="22">
        <f t="shared" si="134"/>
        <v>0</v>
      </c>
      <c r="W122" s="18"/>
      <c r="X122" s="86">
        <f t="shared" si="150"/>
        <v>0</v>
      </c>
      <c r="Y122" s="82">
        <f t="shared" si="135"/>
        <v>0</v>
      </c>
      <c r="Z122" s="33"/>
      <c r="AA122" s="86">
        <f t="shared" si="151"/>
        <v>0</v>
      </c>
      <c r="AB122" s="22">
        <f t="shared" si="136"/>
        <v>0</v>
      </c>
      <c r="AC122" s="18"/>
      <c r="AD122" s="86">
        <f t="shared" si="152"/>
        <v>0</v>
      </c>
      <c r="AE122" s="82">
        <f t="shared" si="137"/>
        <v>0</v>
      </c>
      <c r="AF122" s="33"/>
      <c r="AG122" s="86">
        <f t="shared" si="153"/>
        <v>0</v>
      </c>
      <c r="AH122" s="22">
        <f t="shared" si="138"/>
        <v>0</v>
      </c>
      <c r="AI122" s="18"/>
      <c r="AJ122" s="86">
        <f t="shared" si="154"/>
        <v>0</v>
      </c>
      <c r="AK122" s="82">
        <f t="shared" si="139"/>
        <v>0</v>
      </c>
      <c r="AL122" s="33"/>
      <c r="AM122" s="86">
        <f t="shared" si="155"/>
        <v>0</v>
      </c>
      <c r="AN122" s="22">
        <f t="shared" si="140"/>
        <v>0</v>
      </c>
      <c r="AO122" s="18"/>
      <c r="AP122" s="86">
        <f t="shared" si="156"/>
        <v>0</v>
      </c>
      <c r="AQ122" s="82">
        <f t="shared" si="141"/>
        <v>0</v>
      </c>
      <c r="AR122" s="33"/>
      <c r="AS122" s="86">
        <f t="shared" si="157"/>
        <v>0</v>
      </c>
      <c r="AT122" s="22">
        <f t="shared" si="142"/>
        <v>0</v>
      </c>
      <c r="AU122" s="18"/>
      <c r="AV122" s="86">
        <f t="shared" si="158"/>
        <v>0</v>
      </c>
      <c r="AW122" s="82">
        <f t="shared" si="143"/>
        <v>0</v>
      </c>
      <c r="AX122" s="33"/>
      <c r="AY122" s="86">
        <f t="shared" si="159"/>
        <v>0</v>
      </c>
      <c r="AZ122" s="22">
        <f t="shared" si="144"/>
        <v>0</v>
      </c>
      <c r="BA122" s="33"/>
      <c r="BB122" s="86">
        <f t="shared" si="160"/>
        <v>0</v>
      </c>
      <c r="BC122" s="22">
        <f t="shared" si="145"/>
        <v>0</v>
      </c>
      <c r="BD122" s="11" t="s">
        <v>138</v>
      </c>
    </row>
    <row r="123" spans="2:56" x14ac:dyDescent="0.25">
      <c r="B123" s="154"/>
      <c r="C123" s="89">
        <f t="shared" si="146"/>
        <v>0</v>
      </c>
      <c r="D123" s="95"/>
      <c r="E123" s="163">
        <f t="shared" si="125"/>
        <v>0</v>
      </c>
      <c r="F123" s="86">
        <f t="shared" si="126"/>
        <v>0</v>
      </c>
      <c r="G123" s="22">
        <f t="shared" si="103"/>
        <v>0</v>
      </c>
      <c r="H123" s="18">
        <f t="shared" si="127"/>
        <v>0</v>
      </c>
      <c r="I123" s="22">
        <f t="shared" si="128"/>
        <v>0</v>
      </c>
      <c r="J123" s="18">
        <f t="shared" si="129"/>
        <v>0</v>
      </c>
      <c r="K123" s="83">
        <f t="shared" si="130"/>
        <v>0</v>
      </c>
      <c r="L123" s="18" t="str">
        <f t="shared" si="131"/>
        <v>lulus</v>
      </c>
      <c r="M123" s="19"/>
      <c r="N123" s="33"/>
      <c r="O123" s="86">
        <f t="shared" si="147"/>
        <v>0</v>
      </c>
      <c r="P123" s="22">
        <f t="shared" si="132"/>
        <v>0</v>
      </c>
      <c r="Q123" s="18"/>
      <c r="R123" s="86">
        <f t="shared" si="148"/>
        <v>0</v>
      </c>
      <c r="S123" s="82">
        <f t="shared" si="133"/>
        <v>0</v>
      </c>
      <c r="T123" s="33"/>
      <c r="U123" s="86">
        <f t="shared" si="149"/>
        <v>0</v>
      </c>
      <c r="V123" s="22">
        <f t="shared" si="134"/>
        <v>0</v>
      </c>
      <c r="W123" s="18"/>
      <c r="X123" s="86">
        <f t="shared" si="150"/>
        <v>0</v>
      </c>
      <c r="Y123" s="82">
        <f t="shared" si="135"/>
        <v>0</v>
      </c>
      <c r="Z123" s="33"/>
      <c r="AA123" s="86">
        <f t="shared" si="151"/>
        <v>0</v>
      </c>
      <c r="AB123" s="22">
        <f t="shared" si="136"/>
        <v>0</v>
      </c>
      <c r="AC123" s="18"/>
      <c r="AD123" s="86">
        <f t="shared" si="152"/>
        <v>0</v>
      </c>
      <c r="AE123" s="82">
        <f t="shared" si="137"/>
        <v>0</v>
      </c>
      <c r="AF123" s="33"/>
      <c r="AG123" s="86">
        <f t="shared" si="153"/>
        <v>0</v>
      </c>
      <c r="AH123" s="22">
        <f t="shared" si="138"/>
        <v>0</v>
      </c>
      <c r="AI123" s="18"/>
      <c r="AJ123" s="86">
        <f t="shared" si="154"/>
        <v>0</v>
      </c>
      <c r="AK123" s="82">
        <f t="shared" si="139"/>
        <v>0</v>
      </c>
      <c r="AL123" s="33"/>
      <c r="AM123" s="86">
        <f t="shared" si="155"/>
        <v>0</v>
      </c>
      <c r="AN123" s="22">
        <f t="shared" si="140"/>
        <v>0</v>
      </c>
      <c r="AO123" s="18"/>
      <c r="AP123" s="86">
        <f t="shared" si="156"/>
        <v>0</v>
      </c>
      <c r="AQ123" s="82">
        <f t="shared" si="141"/>
        <v>0</v>
      </c>
      <c r="AR123" s="33"/>
      <c r="AS123" s="86">
        <f t="shared" si="157"/>
        <v>0</v>
      </c>
      <c r="AT123" s="22">
        <f t="shared" si="142"/>
        <v>0</v>
      </c>
      <c r="AU123" s="18"/>
      <c r="AV123" s="86">
        <f t="shared" si="158"/>
        <v>0</v>
      </c>
      <c r="AW123" s="82">
        <f t="shared" si="143"/>
        <v>0</v>
      </c>
      <c r="AX123" s="33"/>
      <c r="AY123" s="86">
        <f t="shared" si="159"/>
        <v>0</v>
      </c>
      <c r="AZ123" s="22">
        <f t="shared" si="144"/>
        <v>0</v>
      </c>
      <c r="BA123" s="33"/>
      <c r="BB123" s="86">
        <f t="shared" si="160"/>
        <v>0</v>
      </c>
      <c r="BC123" s="22">
        <f t="shared" si="145"/>
        <v>0</v>
      </c>
      <c r="BD123" s="11" t="s">
        <v>138</v>
      </c>
    </row>
    <row r="124" spans="2:56" x14ac:dyDescent="0.25">
      <c r="B124" s="146" t="s">
        <v>21</v>
      </c>
      <c r="C124" s="23">
        <f>SUM(C107:C123)</f>
        <v>19</v>
      </c>
      <c r="D124" s="28"/>
      <c r="F124" s="28">
        <f>SUM(F107:F123)</f>
        <v>0</v>
      </c>
      <c r="H124" s="28">
        <f>SUM(H107:H123)</f>
        <v>0</v>
      </c>
      <c r="I124" s="28">
        <f>SUM(I107:I123)</f>
        <v>0</v>
      </c>
      <c r="J124" s="28">
        <f>SUM(J107:J123)</f>
        <v>19</v>
      </c>
      <c r="K124" s="28">
        <f>SUM(K107:K123)</f>
        <v>0</v>
      </c>
      <c r="N124" s="19"/>
      <c r="O124" s="87">
        <f>SUM(O107:O123)</f>
        <v>0</v>
      </c>
      <c r="P124" s="7"/>
      <c r="Q124" s="18"/>
      <c r="R124" s="87">
        <f>SUM(R107:R123)</f>
        <v>0</v>
      </c>
      <c r="S124" s="85"/>
      <c r="T124" s="19"/>
      <c r="U124" s="87">
        <f>SUM(U107:U123)</f>
        <v>0</v>
      </c>
      <c r="V124" s="7"/>
      <c r="W124" s="18"/>
      <c r="X124" s="87">
        <f>SUM(X107:X123)</f>
        <v>0</v>
      </c>
      <c r="Y124" s="85"/>
      <c r="Z124" s="19"/>
      <c r="AA124" s="87">
        <f>SUM(AA107:AA123)</f>
        <v>0</v>
      </c>
      <c r="AB124" s="7"/>
      <c r="AC124" s="18"/>
      <c r="AD124" s="87">
        <f>SUM(AD107:AD123)</f>
        <v>0</v>
      </c>
      <c r="AE124" s="85"/>
      <c r="AF124" s="19"/>
      <c r="AG124" s="87">
        <f>SUM(AG107:AG123)</f>
        <v>0</v>
      </c>
      <c r="AH124" s="7"/>
      <c r="AI124" s="18"/>
      <c r="AJ124" s="87">
        <f>SUM(AJ107:AJ123)</f>
        <v>0</v>
      </c>
      <c r="AK124" s="85"/>
      <c r="AL124" s="19"/>
      <c r="AM124" s="87">
        <f>SUM(AM107:AM123)</f>
        <v>0</v>
      </c>
      <c r="AN124" s="7"/>
      <c r="AO124" s="18"/>
      <c r="AP124" s="87">
        <f>SUM(AP107:AP123)</f>
        <v>0</v>
      </c>
      <c r="AQ124" s="85"/>
      <c r="AR124" s="19"/>
      <c r="AS124" s="87">
        <f>SUM(AS107:AS123)</f>
        <v>0</v>
      </c>
      <c r="AT124" s="7"/>
      <c r="AU124" s="18"/>
      <c r="AV124" s="87">
        <f>SUM(AV107:AV123)</f>
        <v>0</v>
      </c>
      <c r="AW124" s="85"/>
      <c r="AX124" s="19"/>
      <c r="AY124" s="87">
        <f>SUM(AY107:AY123)</f>
        <v>0</v>
      </c>
      <c r="AZ124" s="7"/>
      <c r="BA124" s="155"/>
      <c r="BB124" s="87">
        <f>SUM(BB107:BB123)</f>
        <v>0</v>
      </c>
      <c r="BC124" s="7"/>
      <c r="BD124" s="11" t="s">
        <v>138</v>
      </c>
    </row>
    <row r="125" spans="2:56" x14ac:dyDescent="0.25">
      <c r="B125" s="146" t="s">
        <v>109</v>
      </c>
      <c r="C125" s="53">
        <f>I124/C124</f>
        <v>0</v>
      </c>
      <c r="D125" s="28"/>
      <c r="BD125" s="11" t="s">
        <v>138</v>
      </c>
    </row>
    <row r="126" spans="2:56" x14ac:dyDescent="0.25">
      <c r="BD126" s="11" t="s">
        <v>138</v>
      </c>
    </row>
    <row r="127" spans="2:56" hidden="1" x14ac:dyDescent="0.25">
      <c r="B127" s="189" t="s">
        <v>90</v>
      </c>
      <c r="C127" s="189"/>
      <c r="D127" s="189"/>
      <c r="E127" s="198" t="s">
        <v>98</v>
      </c>
      <c r="F127" s="22"/>
      <c r="G127" s="22">
        <v>1</v>
      </c>
      <c r="H127" s="22" t="s">
        <v>100</v>
      </c>
      <c r="I127" s="22"/>
      <c r="J127" s="22"/>
      <c r="K127" s="22"/>
      <c r="L127" s="192" t="s">
        <v>136</v>
      </c>
      <c r="N127" s="48" t="s">
        <v>140</v>
      </c>
      <c r="O127" s="45"/>
      <c r="P127" s="45"/>
      <c r="Q127" s="45"/>
      <c r="R127" s="45"/>
      <c r="S127" s="45"/>
      <c r="T127" s="48"/>
      <c r="U127" s="45"/>
      <c r="V127" s="45"/>
      <c r="W127" s="45"/>
      <c r="X127" s="45"/>
      <c r="Y127" s="45"/>
      <c r="Z127" s="48"/>
      <c r="AA127" s="45"/>
      <c r="AB127" s="45"/>
      <c r="AC127" s="45"/>
      <c r="AD127" s="45"/>
      <c r="AE127" s="45"/>
      <c r="AF127" s="48"/>
      <c r="AG127" s="45"/>
      <c r="AH127" s="45"/>
      <c r="AI127" s="45"/>
      <c r="AJ127" s="45"/>
      <c r="AK127" s="45"/>
      <c r="AL127" s="48"/>
      <c r="AM127" s="45"/>
      <c r="AN127" s="45"/>
      <c r="AO127" s="45"/>
      <c r="AP127" s="45"/>
      <c r="AQ127" s="45"/>
      <c r="AR127" s="48"/>
      <c r="AS127" s="45"/>
      <c r="AT127" s="45"/>
      <c r="AU127" s="45"/>
      <c r="AV127" s="45"/>
      <c r="AW127" s="45"/>
      <c r="AX127" s="48"/>
      <c r="AY127" s="45"/>
      <c r="AZ127" s="45"/>
      <c r="BA127" s="45"/>
      <c r="BD127" s="11" t="s">
        <v>139</v>
      </c>
    </row>
    <row r="128" spans="2:56" hidden="1" x14ac:dyDescent="0.25">
      <c r="B128" s="8" t="s">
        <v>8</v>
      </c>
      <c r="C128" s="23" t="s">
        <v>9</v>
      </c>
      <c r="D128" s="23" t="s">
        <v>10</v>
      </c>
      <c r="E128" s="198"/>
      <c r="F128" s="22"/>
      <c r="G128" s="22" t="str">
        <f t="shared" ref="G128:G141" si="161">D128</f>
        <v>nilai</v>
      </c>
      <c r="H128" s="22" t="s">
        <v>122</v>
      </c>
      <c r="I128" s="22" t="s">
        <v>99</v>
      </c>
      <c r="J128" s="22" t="s">
        <v>129</v>
      </c>
      <c r="K128" s="22" t="s">
        <v>123</v>
      </c>
      <c r="L128" s="192"/>
      <c r="N128" s="45">
        <v>1</v>
      </c>
      <c r="O128" s="45"/>
      <c r="P128" s="45"/>
      <c r="Q128" s="45">
        <v>2</v>
      </c>
      <c r="R128" s="45"/>
      <c r="S128" s="45"/>
      <c r="T128" s="45">
        <v>3</v>
      </c>
      <c r="U128" s="45"/>
      <c r="V128" s="45"/>
      <c r="W128" s="45">
        <v>4</v>
      </c>
      <c r="X128" s="45"/>
      <c r="Y128" s="45"/>
      <c r="Z128" s="45">
        <v>5</v>
      </c>
      <c r="AA128" s="45"/>
      <c r="AB128" s="45"/>
      <c r="AC128" s="45">
        <v>6</v>
      </c>
      <c r="AD128" s="45"/>
      <c r="AE128" s="45"/>
      <c r="AF128" s="45">
        <v>7</v>
      </c>
      <c r="AG128" s="45"/>
      <c r="AH128" s="45"/>
      <c r="AI128" s="45">
        <v>8</v>
      </c>
      <c r="AJ128" s="45"/>
      <c r="AK128" s="45"/>
      <c r="AL128" s="45">
        <v>9</v>
      </c>
      <c r="AM128" s="45"/>
      <c r="AN128" s="45"/>
      <c r="AO128" s="45">
        <v>10</v>
      </c>
      <c r="AP128" s="45"/>
      <c r="AQ128" s="45"/>
      <c r="AR128" s="45">
        <v>11</v>
      </c>
      <c r="AS128" s="45"/>
      <c r="AT128" s="45"/>
      <c r="AU128" s="45">
        <v>12</v>
      </c>
      <c r="AV128" s="45"/>
      <c r="AW128" s="45"/>
      <c r="AX128" s="45">
        <v>13</v>
      </c>
      <c r="AY128" s="45"/>
      <c r="AZ128" s="45"/>
      <c r="BA128" s="45">
        <v>14</v>
      </c>
      <c r="BD128" s="11" t="s">
        <v>139</v>
      </c>
    </row>
    <row r="129" spans="2:56" hidden="1" x14ac:dyDescent="0.25">
      <c r="B129" s="88" t="str">
        <f>PROSES!B128</f>
        <v>Tugas Akhir: Skripsi</v>
      </c>
      <c r="C129" s="18">
        <f>PROSES!C128</f>
        <v>4</v>
      </c>
      <c r="D129" s="33">
        <f>PROSES!D128</f>
        <v>0</v>
      </c>
      <c r="E129" s="18">
        <f>PROSES!E128</f>
        <v>0</v>
      </c>
      <c r="F129" s="22">
        <f t="shared" ref="F129:F141" si="162">IF(AND(E129=0),0,C129)</f>
        <v>0</v>
      </c>
      <c r="G129" s="22">
        <f t="shared" si="161"/>
        <v>0</v>
      </c>
      <c r="H129" s="18">
        <f t="shared" ref="H129:H141" si="163">IF(AND(D129=$BF$3),$BG$3,IF(AND(D129=$BF$5),$BG$5,IF(AND(D129=$BF$6),$BG$6,IF(AND(D129=$BF$7),$BG$7,IF(AND(D129=$BF$8),$BG$8,IF(AND(D129=$BF$9),$BG$9,IF(AND(D129=$BF$10),$BG$10,IF(AND(D129=$BF$11),$BG$11))))))))</f>
        <v>0</v>
      </c>
      <c r="I129" s="22">
        <f t="shared" ref="I129:I141" si="164">H129*C129</f>
        <v>0</v>
      </c>
      <c r="J129" s="18">
        <f t="shared" ref="J129:J134" si="165">IF(AND(H129&gt;1),0,C129)</f>
        <v>4</v>
      </c>
      <c r="K129" s="18">
        <f t="shared" ref="K129:K141" si="166">IF(AND(J129=0),C129,0)</f>
        <v>0</v>
      </c>
      <c r="L129" s="18" t="str">
        <f t="shared" ref="L129:L141" si="167">IF(AND(J129=0),"lulus","belum")</f>
        <v>belum</v>
      </c>
      <c r="M129" s="19"/>
      <c r="N129" s="33"/>
      <c r="O129" s="22">
        <f>IF(AND(N129=$BJ$3),$C$129,0)</f>
        <v>0</v>
      </c>
      <c r="P129" s="22">
        <f t="shared" ref="P129:P141" si="168">IF(AND(N129&gt;0),1,0)</f>
        <v>0</v>
      </c>
      <c r="Q129" s="33"/>
      <c r="R129" s="22">
        <f>IF(AND(Q129=$BJ$3),$C$129,0)</f>
        <v>0</v>
      </c>
      <c r="S129" s="22">
        <f t="shared" ref="S129:S141" si="169">IF(AND(Q129&gt;0),1,0)</f>
        <v>0</v>
      </c>
      <c r="T129" s="33"/>
      <c r="U129" s="22">
        <f>IF(AND(T129=$BJ$3),$C$129,0)</f>
        <v>0</v>
      </c>
      <c r="V129" s="22">
        <f t="shared" ref="V129:V141" si="170">IF(AND(T129&gt;0),1,0)</f>
        <v>0</v>
      </c>
      <c r="W129" s="33"/>
      <c r="X129" s="22">
        <f>IF(AND(W129=$BJ$3),$C$129,0)</f>
        <v>0</v>
      </c>
      <c r="Y129" s="159">
        <f t="shared" ref="Y129:Y141" si="171">IF(AND(W129&gt;0),1,0)</f>
        <v>0</v>
      </c>
      <c r="Z129" s="33"/>
      <c r="AA129" s="22">
        <f>IF(AND(Z129=$BJ$3),$C$129,0)</f>
        <v>0</v>
      </c>
      <c r="AB129" s="22">
        <f t="shared" ref="AB129:AB141" si="172">IF(AND(Z129&gt;0),1,0)</f>
        <v>0</v>
      </c>
      <c r="AC129" s="33"/>
      <c r="AD129" s="22">
        <f>IF(AND(AC129=$BJ$3),$C$129,0)</f>
        <v>0</v>
      </c>
      <c r="AE129" s="22">
        <f t="shared" ref="AE129:AE141" si="173">IF(AND(AC129&gt;0),1,0)</f>
        <v>0</v>
      </c>
      <c r="AF129" s="33"/>
      <c r="AG129" s="22">
        <f>IF(AND(AF129=$BJ$3),$C$129,0)</f>
        <v>0</v>
      </c>
      <c r="AH129" s="22">
        <f t="shared" ref="AH129:AH141" si="174">IF(AND(AF129&gt;0),1,0)</f>
        <v>0</v>
      </c>
      <c r="AI129" s="33"/>
      <c r="AJ129" s="22">
        <f>IF(AND(AI129=$BJ$3),$C$129,0)</f>
        <v>0</v>
      </c>
      <c r="AK129" s="159">
        <f t="shared" ref="AK129:AK141" si="175">IF(AND(AI129&gt;0),1,0)</f>
        <v>0</v>
      </c>
      <c r="AL129" s="33"/>
      <c r="AM129" s="22">
        <f>IF(AND(AL129=$BJ$3),$C$129,0)</f>
        <v>0</v>
      </c>
      <c r="AN129" s="22">
        <f t="shared" ref="AN129:AN141" si="176">IF(AND(AL129&gt;0),1,0)</f>
        <v>0</v>
      </c>
      <c r="AO129" s="33"/>
      <c r="AP129" s="22">
        <f>IF(AND(AO129=$BJ$3),$C$129,0)</f>
        <v>0</v>
      </c>
      <c r="AQ129" s="22">
        <f t="shared" ref="AQ129:AQ141" si="177">IF(AND(AO129&gt;0),1,0)</f>
        <v>0</v>
      </c>
      <c r="AR129" s="33"/>
      <c r="AS129" s="22">
        <f>IF(AND(AR129=$BJ$3),$C$129,0)</f>
        <v>0</v>
      </c>
      <c r="AT129" s="22">
        <f t="shared" ref="AT129:AT141" si="178">IF(AND(AR129&gt;0),1,0)</f>
        <v>0</v>
      </c>
      <c r="AU129" s="33"/>
      <c r="AV129" s="22">
        <f>IF(AND(AU129=$BJ$3),$C$129,0)</f>
        <v>0</v>
      </c>
      <c r="AW129" s="22">
        <f t="shared" ref="AW129:AW141" si="179">IF(AND(AU129&gt;0),1,0)</f>
        <v>0</v>
      </c>
      <c r="AX129" s="33"/>
      <c r="AY129" s="22">
        <f>IF(AND(AX129=$BJ$3),$C$129,0)</f>
        <v>0</v>
      </c>
      <c r="AZ129" s="22">
        <f t="shared" ref="AZ129:AZ141" si="180">IF(AND(AX129&gt;0),1,0)</f>
        <v>0</v>
      </c>
      <c r="BA129" s="33"/>
      <c r="BB129" s="22">
        <f>IF(AND(BA129=$BJ$3),$C$129,0)</f>
        <v>0</v>
      </c>
      <c r="BC129" s="22">
        <f t="shared" ref="BC129:BC141" si="181">IF(AND(BA129&gt;0),1,0)</f>
        <v>0</v>
      </c>
      <c r="BD129" s="11" t="s">
        <v>139</v>
      </c>
    </row>
    <row r="130" spans="2:56" hidden="1" x14ac:dyDescent="0.25">
      <c r="B130" s="2" t="str">
        <f>PROSES!B129</f>
        <v>Fitofarmaka</v>
      </c>
      <c r="C130" s="2">
        <f>PROSES!C129</f>
        <v>2</v>
      </c>
      <c r="D130" s="2">
        <f>PROSES!D129</f>
        <v>0</v>
      </c>
      <c r="E130" s="2">
        <f>PROSES!E129</f>
        <v>0</v>
      </c>
      <c r="F130" s="22">
        <f t="shared" si="162"/>
        <v>0</v>
      </c>
      <c r="G130" s="22">
        <f t="shared" si="161"/>
        <v>0</v>
      </c>
      <c r="H130" s="18">
        <f t="shared" si="163"/>
        <v>0</v>
      </c>
      <c r="I130" s="22">
        <f t="shared" si="164"/>
        <v>0</v>
      </c>
      <c r="J130" s="18">
        <f t="shared" si="165"/>
        <v>2</v>
      </c>
      <c r="K130" s="18">
        <f t="shared" si="166"/>
        <v>0</v>
      </c>
      <c r="L130" s="155" t="str">
        <f t="shared" si="167"/>
        <v>belum</v>
      </c>
      <c r="M130" s="19"/>
      <c r="N130" s="18"/>
      <c r="O130" s="22">
        <f>IF(AND(N130=$BJ$3),$C$130,0)</f>
        <v>0</v>
      </c>
      <c r="P130" s="22">
        <f t="shared" si="168"/>
        <v>0</v>
      </c>
      <c r="Q130" s="33"/>
      <c r="R130" s="22">
        <f>IF(AND(Q130=$BJ$3),$C$130,0)</f>
        <v>0</v>
      </c>
      <c r="S130" s="22">
        <f t="shared" si="169"/>
        <v>0</v>
      </c>
      <c r="T130" s="18"/>
      <c r="U130" s="22">
        <f>IF(AND(T130=$BJ$3),$C$130,0)</f>
        <v>0</v>
      </c>
      <c r="V130" s="22">
        <f t="shared" si="170"/>
        <v>0</v>
      </c>
      <c r="W130" s="33"/>
      <c r="X130" s="22">
        <f>IF(AND(W130=$BJ$3),$C$130,0)</f>
        <v>0</v>
      </c>
      <c r="Y130" s="22">
        <f t="shared" si="171"/>
        <v>0</v>
      </c>
      <c r="Z130" s="18"/>
      <c r="AA130" s="22">
        <f>IF(AND(Z130=$BJ$3),$C$130,0)</f>
        <v>0</v>
      </c>
      <c r="AB130" s="22">
        <f t="shared" si="172"/>
        <v>0</v>
      </c>
      <c r="AC130" s="33"/>
      <c r="AD130" s="22">
        <f>IF(AND(AC130=$BJ$3),$C$130,0)</f>
        <v>0</v>
      </c>
      <c r="AE130" s="22">
        <f t="shared" si="173"/>
        <v>0</v>
      </c>
      <c r="AF130" s="18"/>
      <c r="AG130" s="22">
        <f>IF(AND(AF130=$BJ$3),$C$130,0)</f>
        <v>0</v>
      </c>
      <c r="AH130" s="22">
        <f t="shared" si="174"/>
        <v>0</v>
      </c>
      <c r="AI130" s="33"/>
      <c r="AJ130" s="22">
        <f>IF(AND(AI130=$BJ$3),$C$130,0)</f>
        <v>0</v>
      </c>
      <c r="AK130" s="22">
        <f t="shared" si="175"/>
        <v>0</v>
      </c>
      <c r="AL130" s="18"/>
      <c r="AM130" s="22">
        <f>IF(AND(AL130=$BJ$3),$C$130,0)</f>
        <v>0</v>
      </c>
      <c r="AN130" s="22">
        <f t="shared" si="176"/>
        <v>0</v>
      </c>
      <c r="AO130" s="33"/>
      <c r="AP130" s="22">
        <f>IF(AND(AO130=$BJ$3),$C$130,0)</f>
        <v>0</v>
      </c>
      <c r="AQ130" s="22">
        <f t="shared" si="177"/>
        <v>0</v>
      </c>
      <c r="AR130" s="18"/>
      <c r="AS130" s="22">
        <f>IF(AND(AR130=$BJ$3),$C$130,0)</f>
        <v>0</v>
      </c>
      <c r="AT130" s="22">
        <f t="shared" si="178"/>
        <v>0</v>
      </c>
      <c r="AU130" s="33"/>
      <c r="AV130" s="22">
        <f>IF(AND(AU130=$BJ$3),$C$130,0)</f>
        <v>0</v>
      </c>
      <c r="AW130" s="22">
        <f t="shared" si="179"/>
        <v>0</v>
      </c>
      <c r="AX130" s="18"/>
      <c r="AY130" s="22">
        <f>IF(AND(AX130=$BJ$3),$C$130,0)</f>
        <v>0</v>
      </c>
      <c r="AZ130" s="22">
        <f t="shared" si="180"/>
        <v>0</v>
      </c>
      <c r="BA130" s="33"/>
      <c r="BB130" s="22">
        <f>IF(AND(BA130=$BJ$3),$C$130,0)</f>
        <v>0</v>
      </c>
      <c r="BC130" s="22">
        <f t="shared" si="181"/>
        <v>0</v>
      </c>
      <c r="BD130" s="11" t="s">
        <v>139</v>
      </c>
    </row>
    <row r="131" spans="2:56" hidden="1" x14ac:dyDescent="0.25">
      <c r="B131" s="2" t="str">
        <f>PROSES!B130</f>
        <v>Farmasi Industri</v>
      </c>
      <c r="C131" s="2">
        <f>PROSES!C130</f>
        <v>2</v>
      </c>
      <c r="D131" s="2">
        <f>PROSES!D130</f>
        <v>0</v>
      </c>
      <c r="E131" s="2">
        <f>PROSES!E130</f>
        <v>0</v>
      </c>
      <c r="F131" s="22">
        <f t="shared" si="162"/>
        <v>0</v>
      </c>
      <c r="G131" s="22">
        <f t="shared" si="161"/>
        <v>0</v>
      </c>
      <c r="H131" s="18">
        <f t="shared" si="163"/>
        <v>0</v>
      </c>
      <c r="I131" s="22">
        <f t="shared" si="164"/>
        <v>0</v>
      </c>
      <c r="J131" s="18">
        <f t="shared" si="165"/>
        <v>2</v>
      </c>
      <c r="K131" s="18">
        <f t="shared" si="166"/>
        <v>0</v>
      </c>
      <c r="L131" s="158" t="str">
        <f t="shared" si="167"/>
        <v>belum</v>
      </c>
      <c r="M131" s="19"/>
      <c r="N131" s="18"/>
      <c r="O131" s="22">
        <f>IF(AND(N131=$BJ$3),$C$131,0)</f>
        <v>0</v>
      </c>
      <c r="P131" s="22">
        <f t="shared" si="168"/>
        <v>0</v>
      </c>
      <c r="Q131" s="33"/>
      <c r="R131" s="22">
        <f>IF(AND(Q131=$BJ$3),$C$131,0)</f>
        <v>0</v>
      </c>
      <c r="S131" s="22">
        <f t="shared" si="169"/>
        <v>0</v>
      </c>
      <c r="T131" s="18"/>
      <c r="U131" s="22">
        <f>IF(AND(T131=$BJ$3),$C$131,0)</f>
        <v>0</v>
      </c>
      <c r="V131" s="22">
        <f t="shared" si="170"/>
        <v>0</v>
      </c>
      <c r="W131" s="33"/>
      <c r="X131" s="22">
        <f>IF(AND(W131=$BJ$3),$C$131,0)</f>
        <v>0</v>
      </c>
      <c r="Y131" s="22">
        <f t="shared" si="171"/>
        <v>0</v>
      </c>
      <c r="Z131" s="18"/>
      <c r="AA131" s="22">
        <f>IF(AND(Z131=$BJ$3),$C$131,0)</f>
        <v>0</v>
      </c>
      <c r="AB131" s="22">
        <f t="shared" si="172"/>
        <v>0</v>
      </c>
      <c r="AC131" s="33"/>
      <c r="AD131" s="22">
        <f>IF(AND(AC131=$BJ$3),$C$131,0)</f>
        <v>0</v>
      </c>
      <c r="AE131" s="22">
        <f t="shared" si="173"/>
        <v>0</v>
      </c>
      <c r="AF131" s="18"/>
      <c r="AG131" s="22">
        <f>IF(AND(AF131=$BJ$3),$C$131,0)</f>
        <v>0</v>
      </c>
      <c r="AH131" s="22">
        <f t="shared" si="174"/>
        <v>0</v>
      </c>
      <c r="AI131" s="33"/>
      <c r="AJ131" s="22">
        <f>IF(AND(AI131=$BJ$3),$C$131,0)</f>
        <v>0</v>
      </c>
      <c r="AK131" s="22">
        <f t="shared" si="175"/>
        <v>0</v>
      </c>
      <c r="AL131" s="18"/>
      <c r="AM131" s="22">
        <f>IF(AND(AL131=$BJ$3),$C$131,0)</f>
        <v>0</v>
      </c>
      <c r="AN131" s="22">
        <f t="shared" si="176"/>
        <v>0</v>
      </c>
      <c r="AO131" s="33"/>
      <c r="AP131" s="22">
        <f>IF(AND(AO131=$BJ$3),$C$131,0)</f>
        <v>0</v>
      </c>
      <c r="AQ131" s="22">
        <f t="shared" si="177"/>
        <v>0</v>
      </c>
      <c r="AR131" s="18"/>
      <c r="AS131" s="22">
        <f>IF(AND(AR131=$BJ$3),$C$131,0)</f>
        <v>0</v>
      </c>
      <c r="AT131" s="22">
        <f t="shared" si="178"/>
        <v>0</v>
      </c>
      <c r="AU131" s="33"/>
      <c r="AV131" s="22">
        <f>IF(AND(AU131=$BJ$3),$C$131,0)</f>
        <v>0</v>
      </c>
      <c r="AW131" s="22">
        <f t="shared" si="179"/>
        <v>0</v>
      </c>
      <c r="AX131" s="18"/>
      <c r="AY131" s="22">
        <f>IF(AND(AX131=$BJ$3),$C$131,0)</f>
        <v>0</v>
      </c>
      <c r="AZ131" s="22">
        <f t="shared" si="180"/>
        <v>0</v>
      </c>
      <c r="BA131" s="33"/>
      <c r="BB131" s="22">
        <f>IF(AND(BA131=$BJ$3),$C$131,0)</f>
        <v>0</v>
      </c>
      <c r="BC131" s="22">
        <f t="shared" si="181"/>
        <v>0</v>
      </c>
      <c r="BD131" s="11" t="s">
        <v>139</v>
      </c>
    </row>
    <row r="132" spans="2:56" hidden="1" x14ac:dyDescent="0.25">
      <c r="B132" s="88" t="str">
        <f>PROSES!B131</f>
        <v>Praktikum Tugas Akhir</v>
      </c>
      <c r="C132" s="18">
        <f>PROSES!C131</f>
        <v>1</v>
      </c>
      <c r="D132" s="33">
        <f>PROSES!D131</f>
        <v>0</v>
      </c>
      <c r="E132" s="18">
        <f>PROSES!E131</f>
        <v>0</v>
      </c>
      <c r="F132" s="22">
        <f t="shared" si="162"/>
        <v>0</v>
      </c>
      <c r="G132" s="22">
        <f t="shared" si="161"/>
        <v>0</v>
      </c>
      <c r="H132" s="18">
        <f t="shared" si="163"/>
        <v>0</v>
      </c>
      <c r="I132" s="22">
        <f t="shared" si="164"/>
        <v>0</v>
      </c>
      <c r="J132" s="18">
        <f t="shared" si="165"/>
        <v>1</v>
      </c>
      <c r="K132" s="18">
        <f t="shared" si="166"/>
        <v>0</v>
      </c>
      <c r="L132" s="18" t="str">
        <f t="shared" si="167"/>
        <v>belum</v>
      </c>
      <c r="M132" s="19"/>
      <c r="N132" s="33"/>
      <c r="O132" s="22">
        <f>IF(AND(N132=$BJ$3),$C$132,0)</f>
        <v>0</v>
      </c>
      <c r="P132" s="22">
        <f t="shared" si="168"/>
        <v>0</v>
      </c>
      <c r="Q132" s="33"/>
      <c r="R132" s="22">
        <f>IF(AND(Q132=$BJ$3),$C$132,0)</f>
        <v>0</v>
      </c>
      <c r="S132" s="22">
        <f t="shared" si="169"/>
        <v>0</v>
      </c>
      <c r="T132" s="33"/>
      <c r="U132" s="22">
        <f>IF(AND(T132=$BJ$3),$C$132,0)</f>
        <v>0</v>
      </c>
      <c r="V132" s="22">
        <f t="shared" si="170"/>
        <v>0</v>
      </c>
      <c r="W132" s="33"/>
      <c r="X132" s="22">
        <f>IF(AND(W132=$BJ$3),$C$132,0)</f>
        <v>0</v>
      </c>
      <c r="Y132" s="159">
        <f t="shared" si="171"/>
        <v>0</v>
      </c>
      <c r="Z132" s="33"/>
      <c r="AA132" s="22">
        <f>IF(AND(Z132=$BJ$3),$C$132,0)</f>
        <v>0</v>
      </c>
      <c r="AB132" s="22">
        <f t="shared" si="172"/>
        <v>0</v>
      </c>
      <c r="AC132" s="33"/>
      <c r="AD132" s="22">
        <f>IF(AND(AC132=$BJ$3),$C$132,0)</f>
        <v>0</v>
      </c>
      <c r="AE132" s="22">
        <f t="shared" si="173"/>
        <v>0</v>
      </c>
      <c r="AF132" s="33"/>
      <c r="AG132" s="22">
        <f>IF(AND(AF132=$BJ$3),$C$132,0)</f>
        <v>0</v>
      </c>
      <c r="AH132" s="22">
        <f t="shared" si="174"/>
        <v>0</v>
      </c>
      <c r="AI132" s="33"/>
      <c r="AJ132" s="22">
        <f>IF(AND(AI132=$BJ$3),$C$132,0)</f>
        <v>0</v>
      </c>
      <c r="AK132" s="159">
        <f t="shared" si="175"/>
        <v>0</v>
      </c>
      <c r="AL132" s="33"/>
      <c r="AM132" s="22">
        <f>IF(AND(AL132=$BJ$3),$C$132,0)</f>
        <v>0</v>
      </c>
      <c r="AN132" s="22">
        <f t="shared" si="176"/>
        <v>0</v>
      </c>
      <c r="AO132" s="33"/>
      <c r="AP132" s="22">
        <f>IF(AND(AO132=$BJ$3),$C$132,0)</f>
        <v>0</v>
      </c>
      <c r="AQ132" s="22">
        <f t="shared" si="177"/>
        <v>0</v>
      </c>
      <c r="AR132" s="33"/>
      <c r="AS132" s="22">
        <f>IF(AND(AR132=$BJ$3),$C$132,0)</f>
        <v>0</v>
      </c>
      <c r="AT132" s="22">
        <f t="shared" si="178"/>
        <v>0</v>
      </c>
      <c r="AU132" s="33"/>
      <c r="AV132" s="22">
        <f>IF(AND(AU132=$BJ$3),$C$132,0)</f>
        <v>0</v>
      </c>
      <c r="AW132" s="22">
        <f t="shared" si="179"/>
        <v>0</v>
      </c>
      <c r="AX132" s="33"/>
      <c r="AY132" s="22">
        <f>IF(AND(AX132=$BJ$3),$C$132,0)</f>
        <v>0</v>
      </c>
      <c r="AZ132" s="22">
        <f t="shared" si="180"/>
        <v>0</v>
      </c>
      <c r="BA132" s="33"/>
      <c r="BB132" s="22">
        <f>IF(AND(BA132=$BJ$3),$C$132,0)</f>
        <v>0</v>
      </c>
      <c r="BC132" s="22">
        <f t="shared" si="181"/>
        <v>0</v>
      </c>
      <c r="BD132" s="11" t="s">
        <v>139</v>
      </c>
    </row>
    <row r="133" spans="2:56" hidden="1" x14ac:dyDescent="0.25">
      <c r="B133" s="88" t="str">
        <f>PROSES!B132</f>
        <v>Sidang Sarjana</v>
      </c>
      <c r="C133" s="18">
        <f>PROSES!C132</f>
        <v>1</v>
      </c>
      <c r="D133" s="33">
        <f>PROSES!D132</f>
        <v>0</v>
      </c>
      <c r="E133" s="18">
        <f>PROSES!E132</f>
        <v>0</v>
      </c>
      <c r="F133" s="22">
        <f t="shared" si="162"/>
        <v>0</v>
      </c>
      <c r="G133" s="22">
        <f t="shared" si="161"/>
        <v>0</v>
      </c>
      <c r="H133" s="18">
        <f t="shared" si="163"/>
        <v>0</v>
      </c>
      <c r="I133" s="22">
        <f t="shared" si="164"/>
        <v>0</v>
      </c>
      <c r="J133" s="18">
        <f t="shared" si="165"/>
        <v>1</v>
      </c>
      <c r="K133" s="18">
        <f t="shared" si="166"/>
        <v>0</v>
      </c>
      <c r="L133" s="18" t="str">
        <f t="shared" si="167"/>
        <v>belum</v>
      </c>
      <c r="M133" s="19"/>
      <c r="N133" s="33"/>
      <c r="O133" s="22">
        <f>IF(AND(N133=$BJ$3),$C$133,0)</f>
        <v>0</v>
      </c>
      <c r="P133" s="22">
        <f t="shared" si="168"/>
        <v>0</v>
      </c>
      <c r="Q133" s="33"/>
      <c r="R133" s="22">
        <f>IF(AND(Q133=$BJ$3),$C$133,0)</f>
        <v>0</v>
      </c>
      <c r="S133" s="22">
        <f t="shared" si="169"/>
        <v>0</v>
      </c>
      <c r="T133" s="33"/>
      <c r="U133" s="22">
        <f>IF(AND(T133=$BJ$3),$C$133,0)</f>
        <v>0</v>
      </c>
      <c r="V133" s="22">
        <f t="shared" si="170"/>
        <v>0</v>
      </c>
      <c r="W133" s="33"/>
      <c r="X133" s="22">
        <f>IF(AND(W133=$BJ$3),$C$133,0)</f>
        <v>0</v>
      </c>
      <c r="Y133" s="159">
        <f t="shared" si="171"/>
        <v>0</v>
      </c>
      <c r="Z133" s="33"/>
      <c r="AA133" s="22">
        <f>IF(AND(Z133=$BJ$3),$C$133,0)</f>
        <v>0</v>
      </c>
      <c r="AB133" s="22">
        <f t="shared" si="172"/>
        <v>0</v>
      </c>
      <c r="AC133" s="33"/>
      <c r="AD133" s="22">
        <f>IF(AND(AC133=$BJ$3),$C$133,0)</f>
        <v>0</v>
      </c>
      <c r="AE133" s="22">
        <f t="shared" si="173"/>
        <v>0</v>
      </c>
      <c r="AF133" s="33"/>
      <c r="AG133" s="22">
        <f>IF(AND(AF133=$BJ$3),$C$133,0)</f>
        <v>0</v>
      </c>
      <c r="AH133" s="22">
        <f t="shared" si="174"/>
        <v>0</v>
      </c>
      <c r="AI133" s="33"/>
      <c r="AJ133" s="22">
        <f>IF(AND(AI133=$BJ$3),$C$133,0)</f>
        <v>0</v>
      </c>
      <c r="AK133" s="159">
        <f t="shared" si="175"/>
        <v>0</v>
      </c>
      <c r="AL133" s="33"/>
      <c r="AM133" s="22">
        <f>IF(AND(AL133=$BJ$3),$C$133,0)</f>
        <v>0</v>
      </c>
      <c r="AN133" s="22">
        <f t="shared" si="176"/>
        <v>0</v>
      </c>
      <c r="AO133" s="33"/>
      <c r="AP133" s="22">
        <f>IF(AND(AO133=$BJ$3),$C$133,0)</f>
        <v>0</v>
      </c>
      <c r="AQ133" s="22">
        <f t="shared" si="177"/>
        <v>0</v>
      </c>
      <c r="AR133" s="33"/>
      <c r="AS133" s="22">
        <f>IF(AND(AR133=$BJ$3),$C$133,0)</f>
        <v>0</v>
      </c>
      <c r="AT133" s="22">
        <f t="shared" si="178"/>
        <v>0</v>
      </c>
      <c r="AU133" s="33"/>
      <c r="AV133" s="22">
        <f>IF(AND(AU133=$BJ$3),$C$133,0)</f>
        <v>0</v>
      </c>
      <c r="AW133" s="22">
        <f t="shared" si="179"/>
        <v>0</v>
      </c>
      <c r="AX133" s="33"/>
      <c r="AY133" s="22">
        <f>IF(AND(AX133=$BJ$3),$C$133,0)</f>
        <v>0</v>
      </c>
      <c r="AZ133" s="22">
        <f t="shared" si="180"/>
        <v>0</v>
      </c>
      <c r="BA133" s="33"/>
      <c r="BB133" s="22">
        <f>IF(AND(BA133=$BJ$3),$C$133,0)</f>
        <v>0</v>
      </c>
      <c r="BC133" s="22">
        <f t="shared" si="181"/>
        <v>0</v>
      </c>
      <c r="BD133" s="11" t="s">
        <v>139</v>
      </c>
    </row>
    <row r="134" spans="2:56" hidden="1" x14ac:dyDescent="0.25">
      <c r="B134" s="88" t="str">
        <f>PROSES!B133</f>
        <v>Kapita Selekta Farmasi</v>
      </c>
      <c r="C134" s="18">
        <f>PROSES!C133</f>
        <v>2</v>
      </c>
      <c r="D134" s="33">
        <f>PROSES!D133</f>
        <v>0</v>
      </c>
      <c r="E134" s="18">
        <f>PROSES!E133</f>
        <v>0</v>
      </c>
      <c r="F134" s="22">
        <f t="shared" si="162"/>
        <v>0</v>
      </c>
      <c r="G134" s="22">
        <f t="shared" si="161"/>
        <v>0</v>
      </c>
      <c r="H134" s="18">
        <f t="shared" si="163"/>
        <v>0</v>
      </c>
      <c r="I134" s="22">
        <f t="shared" si="164"/>
        <v>0</v>
      </c>
      <c r="J134" s="18">
        <f t="shared" si="165"/>
        <v>2</v>
      </c>
      <c r="K134" s="18">
        <f t="shared" si="166"/>
        <v>0</v>
      </c>
      <c r="L134" s="18" t="str">
        <f t="shared" si="167"/>
        <v>belum</v>
      </c>
      <c r="M134" s="19"/>
      <c r="N134" s="33"/>
      <c r="O134" s="22">
        <f>IF(AND(N134=$BJ$3),$C$134,0)</f>
        <v>0</v>
      </c>
      <c r="P134" s="22">
        <f t="shared" si="168"/>
        <v>0</v>
      </c>
      <c r="Q134" s="33"/>
      <c r="R134" s="22">
        <f>IF(AND(Q134=$BJ$3),$C$134,0)</f>
        <v>0</v>
      </c>
      <c r="S134" s="22">
        <f t="shared" si="169"/>
        <v>0</v>
      </c>
      <c r="T134" s="33"/>
      <c r="U134" s="22">
        <f>IF(AND(T134=$BJ$3),$C$134,0)</f>
        <v>0</v>
      </c>
      <c r="V134" s="22">
        <f t="shared" si="170"/>
        <v>0</v>
      </c>
      <c r="W134" s="33"/>
      <c r="X134" s="22">
        <f>IF(AND(W134=$BJ$3),$C$134,0)</f>
        <v>0</v>
      </c>
      <c r="Y134" s="159">
        <f t="shared" si="171"/>
        <v>0</v>
      </c>
      <c r="Z134" s="33"/>
      <c r="AA134" s="22">
        <f>IF(AND(Z134=$BJ$3),$C$134,0)</f>
        <v>0</v>
      </c>
      <c r="AB134" s="22">
        <f t="shared" si="172"/>
        <v>0</v>
      </c>
      <c r="AC134" s="33"/>
      <c r="AD134" s="22">
        <f>IF(AND(AC134=$BJ$3),$C$134,0)</f>
        <v>0</v>
      </c>
      <c r="AE134" s="22">
        <f t="shared" si="173"/>
        <v>0</v>
      </c>
      <c r="AF134" s="33"/>
      <c r="AG134" s="22">
        <f>IF(AND(AF134=$BJ$3),$C$134,0)</f>
        <v>0</v>
      </c>
      <c r="AH134" s="22">
        <f t="shared" si="174"/>
        <v>0</v>
      </c>
      <c r="AI134" s="33"/>
      <c r="AJ134" s="22">
        <f>IF(AND(AI134=$BJ$3),$C$134,0)</f>
        <v>0</v>
      </c>
      <c r="AK134" s="159">
        <f t="shared" si="175"/>
        <v>0</v>
      </c>
      <c r="AL134" s="33"/>
      <c r="AM134" s="22">
        <f>IF(AND(AL134=$BJ$3),$C$134,0)</f>
        <v>0</v>
      </c>
      <c r="AN134" s="22">
        <f t="shared" si="176"/>
        <v>0</v>
      </c>
      <c r="AO134" s="33"/>
      <c r="AP134" s="22">
        <f>IF(AND(AO134=$BJ$3),$C$134,0)</f>
        <v>0</v>
      </c>
      <c r="AQ134" s="22">
        <f t="shared" si="177"/>
        <v>0</v>
      </c>
      <c r="AR134" s="33"/>
      <c r="AS134" s="22">
        <f>IF(AND(AR134=$BJ$3),$C$134,0)</f>
        <v>0</v>
      </c>
      <c r="AT134" s="22">
        <f t="shared" si="178"/>
        <v>0</v>
      </c>
      <c r="AU134" s="33"/>
      <c r="AV134" s="22">
        <f>IF(AND(AU134=$BJ$3),$C$134,0)</f>
        <v>0</v>
      </c>
      <c r="AW134" s="22">
        <f t="shared" si="179"/>
        <v>0</v>
      </c>
      <c r="AX134" s="33"/>
      <c r="AY134" s="22">
        <f>IF(AND(AX134=$BJ$3),$C$134,0)</f>
        <v>0</v>
      </c>
      <c r="AZ134" s="22">
        <f t="shared" si="180"/>
        <v>0</v>
      </c>
      <c r="BA134" s="33"/>
      <c r="BB134" s="22">
        <f>IF(AND(BA134=$BJ$3),$C$134,0)</f>
        <v>0</v>
      </c>
      <c r="BC134" s="22">
        <f t="shared" si="181"/>
        <v>0</v>
      </c>
      <c r="BD134" s="11" t="s">
        <v>139</v>
      </c>
    </row>
    <row r="135" spans="2:56" hidden="1" x14ac:dyDescent="0.25">
      <c r="B135" s="2" t="str">
        <f>PROSES!B134</f>
        <v>Manajemen dan Kewirausahaan</v>
      </c>
      <c r="C135" s="2">
        <f>PROSES!C134</f>
        <v>2</v>
      </c>
      <c r="D135" s="2">
        <f>PROSES!D134</f>
        <v>0</v>
      </c>
      <c r="E135" s="2">
        <f>PROSES!E134</f>
        <v>0</v>
      </c>
      <c r="F135" s="22">
        <f t="shared" si="162"/>
        <v>0</v>
      </c>
      <c r="G135" s="22">
        <f t="shared" si="161"/>
        <v>0</v>
      </c>
      <c r="H135" s="18">
        <f t="shared" si="163"/>
        <v>0</v>
      </c>
      <c r="I135" s="22">
        <f t="shared" si="164"/>
        <v>0</v>
      </c>
      <c r="J135" s="18">
        <f>IF(AND(H135=0),C135,0)</f>
        <v>2</v>
      </c>
      <c r="K135" s="18">
        <f t="shared" si="166"/>
        <v>0</v>
      </c>
      <c r="L135" s="155" t="str">
        <f t="shared" si="167"/>
        <v>belum</v>
      </c>
      <c r="M135" s="19"/>
      <c r="N135" s="18"/>
      <c r="O135" s="22">
        <f>IF(AND(N135=$BJ$3),$C$135,0)</f>
        <v>0</v>
      </c>
      <c r="P135" s="22">
        <f t="shared" si="168"/>
        <v>0</v>
      </c>
      <c r="Q135" s="33"/>
      <c r="R135" s="22">
        <f>IF(AND(Q135=$BJ$3),$C$135,0)</f>
        <v>0</v>
      </c>
      <c r="S135" s="22">
        <f t="shared" si="169"/>
        <v>0</v>
      </c>
      <c r="T135" s="18"/>
      <c r="U135" s="22">
        <f>IF(AND(T135=$BJ$3),$C$135,0)</f>
        <v>0</v>
      </c>
      <c r="V135" s="22">
        <f t="shared" si="170"/>
        <v>0</v>
      </c>
      <c r="W135" s="33"/>
      <c r="X135" s="22">
        <f>IF(AND(W135=$BJ$3),$C$135,0)</f>
        <v>0</v>
      </c>
      <c r="Y135" s="22">
        <f t="shared" si="171"/>
        <v>0</v>
      </c>
      <c r="Z135" s="18"/>
      <c r="AA135" s="22">
        <f>IF(AND(Z135=$BJ$3),$C$135,0)</f>
        <v>0</v>
      </c>
      <c r="AB135" s="22">
        <f t="shared" si="172"/>
        <v>0</v>
      </c>
      <c r="AC135" s="33"/>
      <c r="AD135" s="22">
        <f>IF(AND(AC135=$BJ$3),$C$135,0)</f>
        <v>0</v>
      </c>
      <c r="AE135" s="22">
        <f t="shared" si="173"/>
        <v>0</v>
      </c>
      <c r="AF135" s="18"/>
      <c r="AG135" s="22">
        <f>IF(AND(AF135=$BJ$3),$C$135,0)</f>
        <v>0</v>
      </c>
      <c r="AH135" s="22">
        <f t="shared" si="174"/>
        <v>0</v>
      </c>
      <c r="AI135" s="33"/>
      <c r="AJ135" s="22">
        <f>IF(AND(AI135=$BJ$3),$C$135,0)</f>
        <v>0</v>
      </c>
      <c r="AK135" s="22">
        <f t="shared" si="175"/>
        <v>0</v>
      </c>
      <c r="AL135" s="18"/>
      <c r="AM135" s="22">
        <f>IF(AND(AL135=$BJ$3),$C$135,0)</f>
        <v>0</v>
      </c>
      <c r="AN135" s="22">
        <f t="shared" si="176"/>
        <v>0</v>
      </c>
      <c r="AO135" s="33"/>
      <c r="AP135" s="22">
        <f>IF(AND(AO135=$BJ$3),$C$135,0)</f>
        <v>0</v>
      </c>
      <c r="AQ135" s="22">
        <f t="shared" si="177"/>
        <v>0</v>
      </c>
      <c r="AR135" s="18"/>
      <c r="AS135" s="22">
        <f>IF(AND(AR135=$BJ$3),$C$135,0)</f>
        <v>0</v>
      </c>
      <c r="AT135" s="22">
        <f t="shared" si="178"/>
        <v>0</v>
      </c>
      <c r="AU135" s="33"/>
      <c r="AV135" s="22">
        <f>IF(AND(AU135=$BJ$3),$C$135,0)</f>
        <v>0</v>
      </c>
      <c r="AW135" s="22">
        <f t="shared" si="179"/>
        <v>0</v>
      </c>
      <c r="AX135" s="18"/>
      <c r="AY135" s="22">
        <f>IF(AND(AX135=$BJ$3),$C$135,0)</f>
        <v>0</v>
      </c>
      <c r="AZ135" s="22">
        <f t="shared" si="180"/>
        <v>0</v>
      </c>
      <c r="BA135" s="33"/>
      <c r="BB135" s="22">
        <f>IF(AND(BA135=$BJ$3),$C$135,0)</f>
        <v>0</v>
      </c>
      <c r="BC135" s="22">
        <f t="shared" si="181"/>
        <v>0</v>
      </c>
      <c r="BD135" s="11" t="s">
        <v>139</v>
      </c>
    </row>
    <row r="136" spans="2:56" hidden="1" x14ac:dyDescent="0.25">
      <c r="B136" s="2" t="str">
        <f>PROSES!B135</f>
        <v>PILIHAN 1</v>
      </c>
      <c r="C136" s="2">
        <f>PROSES!C135</f>
        <v>2</v>
      </c>
      <c r="D136" s="2">
        <f>PROSES!D135</f>
        <v>0</v>
      </c>
      <c r="E136" s="2">
        <f>PROSES!E135</f>
        <v>0</v>
      </c>
      <c r="F136" s="22">
        <f t="shared" si="162"/>
        <v>0</v>
      </c>
      <c r="G136" s="22">
        <f t="shared" si="161"/>
        <v>0</v>
      </c>
      <c r="H136" s="18">
        <f t="shared" si="163"/>
        <v>0</v>
      </c>
      <c r="I136" s="22">
        <f t="shared" si="164"/>
        <v>0</v>
      </c>
      <c r="J136" s="18">
        <f>IF(AND(H136&gt;1),0,C136)</f>
        <v>2</v>
      </c>
      <c r="K136" s="18">
        <f t="shared" si="166"/>
        <v>0</v>
      </c>
      <c r="L136" s="18" t="str">
        <f t="shared" si="167"/>
        <v>belum</v>
      </c>
      <c r="M136" s="19"/>
      <c r="N136" s="18"/>
      <c r="O136" s="22">
        <f>IF(AND(N136=$BJ$3),$C$136,0)</f>
        <v>0</v>
      </c>
      <c r="P136" s="22">
        <f t="shared" si="168"/>
        <v>0</v>
      </c>
      <c r="Q136" s="33"/>
      <c r="R136" s="22">
        <f>IF(AND(Q136=$BJ$3),$C$136,0)</f>
        <v>0</v>
      </c>
      <c r="S136" s="22">
        <f t="shared" si="169"/>
        <v>0</v>
      </c>
      <c r="T136" s="18"/>
      <c r="U136" s="22">
        <f>IF(AND(T136=$BJ$3),$C$136,0)</f>
        <v>0</v>
      </c>
      <c r="V136" s="22">
        <f t="shared" si="170"/>
        <v>0</v>
      </c>
      <c r="W136" s="33"/>
      <c r="X136" s="22">
        <f>IF(AND(W136=$BJ$3),$C$136,0)</f>
        <v>0</v>
      </c>
      <c r="Y136" s="22">
        <f t="shared" si="171"/>
        <v>0</v>
      </c>
      <c r="Z136" s="18"/>
      <c r="AA136" s="22">
        <f>IF(AND(Z136=$BJ$3),$C$136,0)</f>
        <v>0</v>
      </c>
      <c r="AB136" s="22">
        <f t="shared" si="172"/>
        <v>0</v>
      </c>
      <c r="AC136" s="33"/>
      <c r="AD136" s="22">
        <f>IF(AND(AC136=$BJ$3),$C$136,0)</f>
        <v>0</v>
      </c>
      <c r="AE136" s="22">
        <f t="shared" si="173"/>
        <v>0</v>
      </c>
      <c r="AF136" s="18"/>
      <c r="AG136" s="22">
        <f>IF(AND(AF136=$BJ$3),$C$136,0)</f>
        <v>0</v>
      </c>
      <c r="AH136" s="22">
        <f t="shared" si="174"/>
        <v>0</v>
      </c>
      <c r="AI136" s="33"/>
      <c r="AJ136" s="22">
        <f>IF(AND(AI136=$BJ$3),$C$136,0)</f>
        <v>0</v>
      </c>
      <c r="AK136" s="22">
        <f t="shared" si="175"/>
        <v>0</v>
      </c>
      <c r="AL136" s="18"/>
      <c r="AM136" s="22">
        <f>IF(AND(AL136=$BJ$3),$C$136,0)</f>
        <v>0</v>
      </c>
      <c r="AN136" s="22">
        <f t="shared" si="176"/>
        <v>0</v>
      </c>
      <c r="AO136" s="33"/>
      <c r="AP136" s="22">
        <f>IF(AND(AO136=$BJ$3),$C$136,0)</f>
        <v>0</v>
      </c>
      <c r="AQ136" s="22">
        <f t="shared" si="177"/>
        <v>0</v>
      </c>
      <c r="AR136" s="18"/>
      <c r="AS136" s="22">
        <f>IF(AND(AR136=$BJ$3),$C$136,0)</f>
        <v>0</v>
      </c>
      <c r="AT136" s="22">
        <f t="shared" si="178"/>
        <v>0</v>
      </c>
      <c r="AU136" s="33"/>
      <c r="AV136" s="22">
        <f>IF(AND(AU136=$BJ$3),$C$136,0)</f>
        <v>0</v>
      </c>
      <c r="AW136" s="22">
        <f t="shared" si="179"/>
        <v>0</v>
      </c>
      <c r="AX136" s="18"/>
      <c r="AY136" s="22">
        <f>IF(AND(AX136=$BJ$3),$C$136,0)</f>
        <v>0</v>
      </c>
      <c r="AZ136" s="22">
        <f t="shared" si="180"/>
        <v>0</v>
      </c>
      <c r="BA136" s="33"/>
      <c r="BB136" s="22">
        <f>IF(AND(BA136=$BJ$3),$C$136,0)</f>
        <v>0</v>
      </c>
      <c r="BC136" s="22">
        <f t="shared" si="181"/>
        <v>0</v>
      </c>
      <c r="BD136" s="11" t="s">
        <v>139</v>
      </c>
    </row>
    <row r="137" spans="2:56" hidden="1" x14ac:dyDescent="0.25">
      <c r="B137" s="2" t="str">
        <f>PROSES!B136</f>
        <v>PILIHAN 2</v>
      </c>
      <c r="C137" s="2">
        <f>PROSES!C136</f>
        <v>2</v>
      </c>
      <c r="D137" s="2">
        <f>PROSES!D136</f>
        <v>0</v>
      </c>
      <c r="E137" s="2">
        <f>PROSES!E136</f>
        <v>0</v>
      </c>
      <c r="F137" s="22">
        <f t="shared" si="162"/>
        <v>0</v>
      </c>
      <c r="G137" s="22">
        <f t="shared" si="161"/>
        <v>0</v>
      </c>
      <c r="H137" s="18">
        <f t="shared" si="163"/>
        <v>0</v>
      </c>
      <c r="I137" s="22">
        <f t="shared" si="164"/>
        <v>0</v>
      </c>
      <c r="J137" s="18">
        <f>IF(AND(H137&gt;1),0,C137)</f>
        <v>2</v>
      </c>
      <c r="K137" s="18">
        <f t="shared" si="166"/>
        <v>0</v>
      </c>
      <c r="L137" s="18" t="str">
        <f t="shared" si="167"/>
        <v>belum</v>
      </c>
      <c r="M137" s="19"/>
      <c r="N137" s="18"/>
      <c r="O137" s="22">
        <f>IF(AND(N137=$BJ$3),$C$137,0)</f>
        <v>0</v>
      </c>
      <c r="P137" s="22">
        <f t="shared" si="168"/>
        <v>0</v>
      </c>
      <c r="Q137" s="33"/>
      <c r="R137" s="22">
        <f>IF(AND(Q137=$BJ$3),$C$137,0)</f>
        <v>0</v>
      </c>
      <c r="S137" s="22">
        <f t="shared" si="169"/>
        <v>0</v>
      </c>
      <c r="T137" s="18"/>
      <c r="U137" s="22">
        <f>IF(AND(T137=$BJ$3),$C$137,0)</f>
        <v>0</v>
      </c>
      <c r="V137" s="22">
        <f t="shared" si="170"/>
        <v>0</v>
      </c>
      <c r="W137" s="33"/>
      <c r="X137" s="22">
        <f>IF(AND(W137=$BJ$3),$C$137,0)</f>
        <v>0</v>
      </c>
      <c r="Y137" s="22">
        <f t="shared" si="171"/>
        <v>0</v>
      </c>
      <c r="Z137" s="18"/>
      <c r="AA137" s="22">
        <f>IF(AND(Z137=$BJ$3),$C$137,0)</f>
        <v>0</v>
      </c>
      <c r="AB137" s="22">
        <f t="shared" si="172"/>
        <v>0</v>
      </c>
      <c r="AC137" s="33"/>
      <c r="AD137" s="22">
        <f>IF(AND(AC137=$BJ$3),$C$137,0)</f>
        <v>0</v>
      </c>
      <c r="AE137" s="22">
        <f t="shared" si="173"/>
        <v>0</v>
      </c>
      <c r="AF137" s="18"/>
      <c r="AG137" s="22">
        <f>IF(AND(AF137=$BJ$3),$C$137,0)</f>
        <v>0</v>
      </c>
      <c r="AH137" s="22">
        <f t="shared" si="174"/>
        <v>0</v>
      </c>
      <c r="AI137" s="33"/>
      <c r="AJ137" s="22">
        <f>IF(AND(AI137=$BJ$3),$C$137,0)</f>
        <v>0</v>
      </c>
      <c r="AK137" s="22">
        <f t="shared" si="175"/>
        <v>0</v>
      </c>
      <c r="AL137" s="18"/>
      <c r="AM137" s="22">
        <f>IF(AND(AL137=$BJ$3),$C$137,0)</f>
        <v>0</v>
      </c>
      <c r="AN137" s="22">
        <f t="shared" si="176"/>
        <v>0</v>
      </c>
      <c r="AO137" s="33"/>
      <c r="AP137" s="22">
        <f>IF(AND(AO137=$BJ$3),$C$137,0)</f>
        <v>0</v>
      </c>
      <c r="AQ137" s="22">
        <f t="shared" si="177"/>
        <v>0</v>
      </c>
      <c r="AR137" s="18"/>
      <c r="AS137" s="22">
        <f>IF(AND(AR137=$BJ$3),$C$137,0)</f>
        <v>0</v>
      </c>
      <c r="AT137" s="22">
        <f t="shared" si="178"/>
        <v>0</v>
      </c>
      <c r="AU137" s="33"/>
      <c r="AV137" s="22">
        <f>IF(AND(AU137=$BJ$3),$C$137,0)</f>
        <v>0</v>
      </c>
      <c r="AW137" s="22">
        <f t="shared" si="179"/>
        <v>0</v>
      </c>
      <c r="AX137" s="18"/>
      <c r="AY137" s="22">
        <f>IF(AND(AX137=$BJ$3),$C$137,0)</f>
        <v>0</v>
      </c>
      <c r="AZ137" s="22">
        <f t="shared" si="180"/>
        <v>0</v>
      </c>
      <c r="BA137" s="33"/>
      <c r="BB137" s="22">
        <f>IF(AND(BA137=$BJ$3),$C$137,0)</f>
        <v>0</v>
      </c>
      <c r="BC137" s="22">
        <f t="shared" si="181"/>
        <v>0</v>
      </c>
      <c r="BD137" s="11" t="s">
        <v>139</v>
      </c>
    </row>
    <row r="138" spans="2:56" hidden="1" x14ac:dyDescent="0.25">
      <c r="B138" s="2">
        <f>PROSES!B137</f>
        <v>0</v>
      </c>
      <c r="C138" s="2">
        <f>PROSES!C137</f>
        <v>0</v>
      </c>
      <c r="D138" s="2">
        <f>PROSES!D137</f>
        <v>0</v>
      </c>
      <c r="E138" s="2">
        <f>PROSES!E137</f>
        <v>0</v>
      </c>
      <c r="F138" s="22">
        <f t="shared" si="162"/>
        <v>0</v>
      </c>
      <c r="G138" s="22">
        <f t="shared" si="161"/>
        <v>0</v>
      </c>
      <c r="H138" s="18">
        <f t="shared" si="163"/>
        <v>0</v>
      </c>
      <c r="I138" s="22">
        <f t="shared" si="164"/>
        <v>0</v>
      </c>
      <c r="J138" s="18">
        <f>IF(AND(H138&gt;1),0,C138)</f>
        <v>0</v>
      </c>
      <c r="K138" s="18">
        <f t="shared" si="166"/>
        <v>0</v>
      </c>
      <c r="L138" s="18" t="str">
        <f t="shared" si="167"/>
        <v>lulus</v>
      </c>
      <c r="M138" s="19"/>
      <c r="N138" s="18"/>
      <c r="O138" s="22">
        <f>IF(AND(N138=$BJ$3),$C$138,0)</f>
        <v>0</v>
      </c>
      <c r="P138" s="22">
        <f t="shared" si="168"/>
        <v>0</v>
      </c>
      <c r="Q138" s="33"/>
      <c r="R138" s="22">
        <f>IF(AND(Q138=$BJ$3),$C$138,0)</f>
        <v>0</v>
      </c>
      <c r="S138" s="22">
        <f t="shared" si="169"/>
        <v>0</v>
      </c>
      <c r="T138" s="18"/>
      <c r="U138" s="22">
        <f>IF(AND(T138=$BJ$3),$C$138,0)</f>
        <v>0</v>
      </c>
      <c r="V138" s="22">
        <f t="shared" si="170"/>
        <v>0</v>
      </c>
      <c r="W138" s="33"/>
      <c r="X138" s="22">
        <f>IF(AND(W138=$BJ$3),$C$138,0)</f>
        <v>0</v>
      </c>
      <c r="Y138" s="22">
        <f t="shared" si="171"/>
        <v>0</v>
      </c>
      <c r="Z138" s="18"/>
      <c r="AA138" s="22">
        <f>IF(AND(Z138=$BJ$3),$C$138,0)</f>
        <v>0</v>
      </c>
      <c r="AB138" s="22">
        <f t="shared" si="172"/>
        <v>0</v>
      </c>
      <c r="AC138" s="33"/>
      <c r="AD138" s="22">
        <f>IF(AND(AC138=$BJ$3),$C$138,0)</f>
        <v>0</v>
      </c>
      <c r="AE138" s="22">
        <f t="shared" si="173"/>
        <v>0</v>
      </c>
      <c r="AF138" s="18"/>
      <c r="AG138" s="22">
        <f>IF(AND(AF138=$BJ$3),$C$138,0)</f>
        <v>0</v>
      </c>
      <c r="AH138" s="22">
        <f t="shared" si="174"/>
        <v>0</v>
      </c>
      <c r="AI138" s="33"/>
      <c r="AJ138" s="22">
        <f>IF(AND(AI138=$BJ$3),$C$138,0)</f>
        <v>0</v>
      </c>
      <c r="AK138" s="22">
        <f t="shared" si="175"/>
        <v>0</v>
      </c>
      <c r="AL138" s="18"/>
      <c r="AM138" s="22">
        <f>IF(AND(AL138=$BJ$3),$C$138,0)</f>
        <v>0</v>
      </c>
      <c r="AN138" s="22">
        <f t="shared" si="176"/>
        <v>0</v>
      </c>
      <c r="AO138" s="33"/>
      <c r="AP138" s="22">
        <f>IF(AND(AO138=$BJ$3),$C$138,0)</f>
        <v>0</v>
      </c>
      <c r="AQ138" s="22">
        <f t="shared" si="177"/>
        <v>0</v>
      </c>
      <c r="AR138" s="18"/>
      <c r="AS138" s="22">
        <f>IF(AND(AR138=$BJ$3),$C$138,0)</f>
        <v>0</v>
      </c>
      <c r="AT138" s="22">
        <f t="shared" si="178"/>
        <v>0</v>
      </c>
      <c r="AU138" s="33"/>
      <c r="AV138" s="22">
        <f>IF(AND(AU138=$BJ$3),$C$138,0)</f>
        <v>0</v>
      </c>
      <c r="AW138" s="22">
        <f t="shared" si="179"/>
        <v>0</v>
      </c>
      <c r="AX138" s="18"/>
      <c r="AY138" s="22">
        <f>IF(AND(AX138=$BJ$3),$C$138,0)</f>
        <v>0</v>
      </c>
      <c r="AZ138" s="22">
        <f t="shared" si="180"/>
        <v>0</v>
      </c>
      <c r="BA138" s="33"/>
      <c r="BB138" s="22">
        <f>IF(AND(BA138=$BJ$3),$C$138,0)</f>
        <v>0</v>
      </c>
      <c r="BC138" s="22">
        <f t="shared" si="181"/>
        <v>0</v>
      </c>
      <c r="BD138" s="11" t="s">
        <v>139</v>
      </c>
    </row>
    <row r="139" spans="2:56" hidden="1" x14ac:dyDescent="0.25">
      <c r="B139" s="2">
        <f>PROSES!B138</f>
        <v>0</v>
      </c>
      <c r="C139" s="2">
        <f>PROSES!C138</f>
        <v>0</v>
      </c>
      <c r="D139" s="2">
        <f>PROSES!D138</f>
        <v>0</v>
      </c>
      <c r="E139" s="2">
        <f>PROSES!E138</f>
        <v>0</v>
      </c>
      <c r="F139" s="22">
        <f t="shared" si="162"/>
        <v>0</v>
      </c>
      <c r="G139" s="22">
        <f t="shared" si="161"/>
        <v>0</v>
      </c>
      <c r="H139" s="18">
        <f t="shared" si="163"/>
        <v>0</v>
      </c>
      <c r="I139" s="22">
        <f t="shared" si="164"/>
        <v>0</v>
      </c>
      <c r="J139" s="18">
        <f>IF(AND(H139&gt;1),0,C139)</f>
        <v>0</v>
      </c>
      <c r="K139" s="18">
        <f t="shared" si="166"/>
        <v>0</v>
      </c>
      <c r="L139" s="18" t="str">
        <f t="shared" si="167"/>
        <v>lulus</v>
      </c>
      <c r="M139" s="19"/>
      <c r="N139" s="18"/>
      <c r="O139" s="22">
        <f>IF(AND(N139=$BJ$3),$C$139,0)</f>
        <v>0</v>
      </c>
      <c r="P139" s="22">
        <f t="shared" si="168"/>
        <v>0</v>
      </c>
      <c r="Q139" s="33"/>
      <c r="R139" s="22">
        <f>IF(AND(Q139=$BJ$3),$C$139,0)</f>
        <v>0</v>
      </c>
      <c r="S139" s="22">
        <f t="shared" si="169"/>
        <v>0</v>
      </c>
      <c r="T139" s="18"/>
      <c r="U139" s="22">
        <f>IF(AND(T139=$BJ$3),$C$139,0)</f>
        <v>0</v>
      </c>
      <c r="V139" s="22">
        <f t="shared" si="170"/>
        <v>0</v>
      </c>
      <c r="W139" s="33"/>
      <c r="X139" s="22">
        <f>IF(AND(W139=$BJ$3),$C$139,0)</f>
        <v>0</v>
      </c>
      <c r="Y139" s="22">
        <f t="shared" si="171"/>
        <v>0</v>
      </c>
      <c r="Z139" s="18"/>
      <c r="AA139" s="22">
        <f>IF(AND(Z139=$BJ$3),$C$139,0)</f>
        <v>0</v>
      </c>
      <c r="AB139" s="22">
        <f t="shared" si="172"/>
        <v>0</v>
      </c>
      <c r="AC139" s="33"/>
      <c r="AD139" s="22">
        <f>IF(AND(AC139=$BJ$3),$C$139,0)</f>
        <v>0</v>
      </c>
      <c r="AE139" s="22">
        <f t="shared" si="173"/>
        <v>0</v>
      </c>
      <c r="AF139" s="18"/>
      <c r="AG139" s="22">
        <f>IF(AND(AF139=$BJ$3),$C$139,0)</f>
        <v>0</v>
      </c>
      <c r="AH139" s="22">
        <f t="shared" si="174"/>
        <v>0</v>
      </c>
      <c r="AI139" s="33"/>
      <c r="AJ139" s="22">
        <f>IF(AND(AI139=$BJ$3),$C$139,0)</f>
        <v>0</v>
      </c>
      <c r="AK139" s="22">
        <f t="shared" si="175"/>
        <v>0</v>
      </c>
      <c r="AL139" s="18"/>
      <c r="AM139" s="22">
        <f>IF(AND(AL139=$BJ$3),$C$139,0)</f>
        <v>0</v>
      </c>
      <c r="AN139" s="22">
        <f t="shared" si="176"/>
        <v>0</v>
      </c>
      <c r="AO139" s="33"/>
      <c r="AP139" s="22">
        <f>IF(AND(AO139=$BJ$3),$C$139,0)</f>
        <v>0</v>
      </c>
      <c r="AQ139" s="22">
        <f t="shared" si="177"/>
        <v>0</v>
      </c>
      <c r="AR139" s="18"/>
      <c r="AS139" s="22">
        <f>IF(AND(AR139=$BJ$3),$C$139,0)</f>
        <v>0</v>
      </c>
      <c r="AT139" s="22">
        <f t="shared" si="178"/>
        <v>0</v>
      </c>
      <c r="AU139" s="33"/>
      <c r="AV139" s="22">
        <f>IF(AND(AU139=$BJ$3),$C$139,0)</f>
        <v>0</v>
      </c>
      <c r="AW139" s="22">
        <f t="shared" si="179"/>
        <v>0</v>
      </c>
      <c r="AX139" s="18"/>
      <c r="AY139" s="22">
        <f>IF(AND(AX139=$BJ$3),$C$139,0)</f>
        <v>0</v>
      </c>
      <c r="AZ139" s="22">
        <f t="shared" si="180"/>
        <v>0</v>
      </c>
      <c r="BA139" s="33"/>
      <c r="BB139" s="22">
        <f>IF(AND(BA139=$BJ$3),$C$139,0)</f>
        <v>0</v>
      </c>
      <c r="BC139" s="22">
        <f t="shared" si="181"/>
        <v>0</v>
      </c>
      <c r="BD139" s="11" t="s">
        <v>139</v>
      </c>
    </row>
    <row r="140" spans="2:56" hidden="1" x14ac:dyDescent="0.25">
      <c r="B140" s="2">
        <f>PROSES!B139</f>
        <v>0</v>
      </c>
      <c r="C140" s="2">
        <f>PROSES!C139</f>
        <v>0</v>
      </c>
      <c r="D140" s="2">
        <f>PROSES!D139</f>
        <v>0</v>
      </c>
      <c r="E140" s="2">
        <f>PROSES!E139</f>
        <v>0</v>
      </c>
      <c r="F140" s="22">
        <f t="shared" si="162"/>
        <v>0</v>
      </c>
      <c r="G140" s="22">
        <f t="shared" si="161"/>
        <v>0</v>
      </c>
      <c r="H140" s="18">
        <f t="shared" si="163"/>
        <v>0</v>
      </c>
      <c r="I140" s="22">
        <f t="shared" si="164"/>
        <v>0</v>
      </c>
      <c r="J140" s="18">
        <f t="shared" ref="J140:J141" si="182">IF(AND(H140&gt;1),0,C140)</f>
        <v>0</v>
      </c>
      <c r="K140" s="18">
        <f t="shared" si="166"/>
        <v>0</v>
      </c>
      <c r="L140" s="18" t="str">
        <f t="shared" si="167"/>
        <v>lulus</v>
      </c>
      <c r="M140" s="19"/>
      <c r="N140" s="18"/>
      <c r="O140" s="22">
        <f>IF(AND(N140=$BJ$3),$C$139,0)</f>
        <v>0</v>
      </c>
      <c r="P140" s="22">
        <f t="shared" si="168"/>
        <v>0</v>
      </c>
      <c r="Q140" s="33"/>
      <c r="R140" s="22">
        <f>IF(AND(Q140=$BJ$3),$C$139,0)</f>
        <v>0</v>
      </c>
      <c r="S140" s="22">
        <f t="shared" si="169"/>
        <v>0</v>
      </c>
      <c r="T140" s="18"/>
      <c r="U140" s="22">
        <f>IF(AND(T140=$BJ$3),$C$139,0)</f>
        <v>0</v>
      </c>
      <c r="V140" s="22">
        <f t="shared" si="170"/>
        <v>0</v>
      </c>
      <c r="W140" s="33"/>
      <c r="X140" s="22">
        <f>IF(AND(W140=$BJ$3),$C$139,0)</f>
        <v>0</v>
      </c>
      <c r="Y140" s="22">
        <f t="shared" si="171"/>
        <v>0</v>
      </c>
      <c r="Z140" s="18"/>
      <c r="AA140" s="22">
        <f>IF(AND(Z140=$BJ$3),$C$139,0)</f>
        <v>0</v>
      </c>
      <c r="AB140" s="22">
        <f t="shared" si="172"/>
        <v>0</v>
      </c>
      <c r="AC140" s="33"/>
      <c r="AD140" s="22">
        <f>IF(AND(AC140=$BJ$3),$C$139,0)</f>
        <v>0</v>
      </c>
      <c r="AE140" s="22">
        <f t="shared" si="173"/>
        <v>0</v>
      </c>
      <c r="AF140" s="18"/>
      <c r="AG140" s="22">
        <f>IF(AND(AF140=$BJ$3),$C$139,0)</f>
        <v>0</v>
      </c>
      <c r="AH140" s="22">
        <f t="shared" si="174"/>
        <v>0</v>
      </c>
      <c r="AI140" s="33"/>
      <c r="AJ140" s="22">
        <f>IF(AND(AI140=$BJ$3),$C$139,0)</f>
        <v>0</v>
      </c>
      <c r="AK140" s="22">
        <f t="shared" si="175"/>
        <v>0</v>
      </c>
      <c r="AL140" s="18"/>
      <c r="AM140" s="22">
        <f>IF(AND(AL140=$BJ$3),$C$139,0)</f>
        <v>0</v>
      </c>
      <c r="AN140" s="22">
        <f t="shared" si="176"/>
        <v>0</v>
      </c>
      <c r="AO140" s="33"/>
      <c r="AP140" s="22">
        <f>IF(AND(AO140=$BJ$3),$C$139,0)</f>
        <v>0</v>
      </c>
      <c r="AQ140" s="22">
        <f t="shared" si="177"/>
        <v>0</v>
      </c>
      <c r="AR140" s="18"/>
      <c r="AS140" s="22">
        <f>IF(AND(AR140=$BJ$3),$C$139,0)</f>
        <v>0</v>
      </c>
      <c r="AT140" s="22">
        <f t="shared" si="178"/>
        <v>0</v>
      </c>
      <c r="AU140" s="33"/>
      <c r="AV140" s="22">
        <f>IF(AND(AU140=$BJ$3),$C$139,0)</f>
        <v>0</v>
      </c>
      <c r="AW140" s="22">
        <f t="shared" si="179"/>
        <v>0</v>
      </c>
      <c r="AX140" s="18"/>
      <c r="AY140" s="22">
        <f>IF(AND(AX140=$BJ$3),$C$139,0)</f>
        <v>0</v>
      </c>
      <c r="AZ140" s="22">
        <f t="shared" si="180"/>
        <v>0</v>
      </c>
      <c r="BA140" s="33"/>
      <c r="BB140" s="22">
        <f>IF(AND(BA140=$BJ$3),$C$139,0)</f>
        <v>0</v>
      </c>
      <c r="BC140" s="22">
        <f t="shared" si="181"/>
        <v>0</v>
      </c>
      <c r="BD140" s="11" t="s">
        <v>139</v>
      </c>
    </row>
    <row r="141" spans="2:56" hidden="1" x14ac:dyDescent="0.25">
      <c r="B141" s="2">
        <f>PROSES!B140</f>
        <v>0</v>
      </c>
      <c r="C141" s="2">
        <f>PROSES!C140</f>
        <v>0</v>
      </c>
      <c r="D141" s="2">
        <f>PROSES!D140</f>
        <v>0</v>
      </c>
      <c r="E141" s="2">
        <f>PROSES!E140</f>
        <v>0</v>
      </c>
      <c r="F141" s="22">
        <f t="shared" si="162"/>
        <v>0</v>
      </c>
      <c r="G141" s="22">
        <f t="shared" si="161"/>
        <v>0</v>
      </c>
      <c r="H141" s="18">
        <f t="shared" si="163"/>
        <v>0</v>
      </c>
      <c r="I141" s="22">
        <f t="shared" si="164"/>
        <v>0</v>
      </c>
      <c r="J141" s="18">
        <f t="shared" si="182"/>
        <v>0</v>
      </c>
      <c r="K141" s="18">
        <f t="shared" si="166"/>
        <v>0</v>
      </c>
      <c r="L141" s="18" t="str">
        <f t="shared" si="167"/>
        <v>lulus</v>
      </c>
      <c r="M141" s="19"/>
      <c r="N141" s="18"/>
      <c r="O141" s="22">
        <f>IF(AND(N141=$BJ$3),$C$139,0)</f>
        <v>0</v>
      </c>
      <c r="P141" s="22">
        <f t="shared" si="168"/>
        <v>0</v>
      </c>
      <c r="Q141" s="33"/>
      <c r="R141" s="22">
        <f>IF(AND(Q141=$BJ$3),$C$139,0)</f>
        <v>0</v>
      </c>
      <c r="S141" s="22">
        <f t="shared" si="169"/>
        <v>0</v>
      </c>
      <c r="T141" s="18"/>
      <c r="U141" s="22">
        <f>IF(AND(T141=$BJ$3),$C$139,0)</f>
        <v>0</v>
      </c>
      <c r="V141" s="22">
        <f t="shared" si="170"/>
        <v>0</v>
      </c>
      <c r="W141" s="33"/>
      <c r="X141" s="22">
        <f>IF(AND(W141=$BJ$3),$C$139,0)</f>
        <v>0</v>
      </c>
      <c r="Y141" s="22">
        <f t="shared" si="171"/>
        <v>0</v>
      </c>
      <c r="Z141" s="18"/>
      <c r="AA141" s="22">
        <f>IF(AND(Z141=$BJ$3),$C$139,0)</f>
        <v>0</v>
      </c>
      <c r="AB141" s="22">
        <f t="shared" si="172"/>
        <v>0</v>
      </c>
      <c r="AC141" s="33"/>
      <c r="AD141" s="22">
        <f>IF(AND(AC141=$BJ$3),$C$139,0)</f>
        <v>0</v>
      </c>
      <c r="AE141" s="22">
        <f t="shared" si="173"/>
        <v>0</v>
      </c>
      <c r="AF141" s="18"/>
      <c r="AG141" s="22">
        <f>IF(AND(AF141=$BJ$3),$C$139,0)</f>
        <v>0</v>
      </c>
      <c r="AH141" s="22">
        <f t="shared" si="174"/>
        <v>0</v>
      </c>
      <c r="AI141" s="33"/>
      <c r="AJ141" s="22">
        <f>IF(AND(AI141=$BJ$3),$C$139,0)</f>
        <v>0</v>
      </c>
      <c r="AK141" s="22">
        <f t="shared" si="175"/>
        <v>0</v>
      </c>
      <c r="AL141" s="18"/>
      <c r="AM141" s="22">
        <f>IF(AND(AL141=$BJ$3),$C$139,0)</f>
        <v>0</v>
      </c>
      <c r="AN141" s="22">
        <f t="shared" si="176"/>
        <v>0</v>
      </c>
      <c r="AO141" s="33"/>
      <c r="AP141" s="22">
        <f>IF(AND(AO141=$BJ$3),$C$139,0)</f>
        <v>0</v>
      </c>
      <c r="AQ141" s="22">
        <f t="shared" si="177"/>
        <v>0</v>
      </c>
      <c r="AR141" s="18"/>
      <c r="AS141" s="22">
        <f>IF(AND(AR141=$BJ$3),$C$139,0)</f>
        <v>0</v>
      </c>
      <c r="AT141" s="22">
        <f t="shared" si="178"/>
        <v>0</v>
      </c>
      <c r="AU141" s="33"/>
      <c r="AV141" s="22">
        <f>IF(AND(AU141=$BJ$3),$C$139,0)</f>
        <v>0</v>
      </c>
      <c r="AW141" s="22">
        <f t="shared" si="179"/>
        <v>0</v>
      </c>
      <c r="AX141" s="18"/>
      <c r="AY141" s="22">
        <f>IF(AND(AX141=$BJ$3),$C$139,0)</f>
        <v>0</v>
      </c>
      <c r="AZ141" s="22">
        <f t="shared" si="180"/>
        <v>0</v>
      </c>
      <c r="BA141" s="33"/>
      <c r="BB141" s="22">
        <f>IF(AND(BA141=$BJ$3),$C$139,0)</f>
        <v>0</v>
      </c>
      <c r="BC141" s="22">
        <f t="shared" si="181"/>
        <v>0</v>
      </c>
      <c r="BD141" s="11" t="s">
        <v>139</v>
      </c>
    </row>
    <row r="142" spans="2:56" hidden="1" x14ac:dyDescent="0.25">
      <c r="B142" s="10" t="s">
        <v>21</v>
      </c>
      <c r="C142" s="20">
        <f>SUM(C129:C141)</f>
        <v>18</v>
      </c>
      <c r="D142" s="28"/>
      <c r="F142" s="20">
        <f>SUM(F129:F141)</f>
        <v>0</v>
      </c>
      <c r="G142" s="28"/>
      <c r="H142" s="20">
        <f>SUM(H129:H141)</f>
        <v>0</v>
      </c>
      <c r="I142" s="20">
        <f>SUM(I129:I141)</f>
        <v>0</v>
      </c>
      <c r="J142" s="20">
        <f>SUM(J129:J141)</f>
        <v>18</v>
      </c>
      <c r="K142" s="20">
        <f>SUM(K129:K141)</f>
        <v>0</v>
      </c>
      <c r="N142" s="22"/>
      <c r="O142" s="7">
        <f>SUM(O129:O141)</f>
        <v>0</v>
      </c>
      <c r="P142" s="7"/>
      <c r="Q142" s="22"/>
      <c r="R142" s="7">
        <f>SUM(R129:R141)</f>
        <v>0</v>
      </c>
      <c r="S142" s="7"/>
      <c r="T142" s="22"/>
      <c r="U142" s="7">
        <f>SUM(U129:U141)</f>
        <v>0</v>
      </c>
      <c r="V142" s="7"/>
      <c r="W142" s="22"/>
      <c r="X142" s="7">
        <f>SUM(X129:X141)</f>
        <v>0</v>
      </c>
      <c r="Y142" s="7"/>
      <c r="Z142" s="22"/>
      <c r="AA142" s="7">
        <f>SUM(AA129:AA141)</f>
        <v>0</v>
      </c>
      <c r="AB142" s="7"/>
      <c r="AC142" s="22"/>
      <c r="AD142" s="7">
        <f>SUM(AD129:AD141)</f>
        <v>0</v>
      </c>
      <c r="AE142" s="7"/>
      <c r="AF142" s="22"/>
      <c r="AG142" s="7">
        <f>SUM(AG129:AG141)</f>
        <v>0</v>
      </c>
      <c r="AH142" s="7"/>
      <c r="AI142" s="22"/>
      <c r="AJ142" s="7">
        <f>SUM(AJ129:AJ141)</f>
        <v>0</v>
      </c>
      <c r="AK142" s="7"/>
      <c r="AL142" s="22"/>
      <c r="AM142" s="7">
        <f>SUM(AM129:AM141)</f>
        <v>0</v>
      </c>
      <c r="AN142" s="7"/>
      <c r="AO142" s="22"/>
      <c r="AP142" s="7">
        <f>SUM(AP129:AP141)</f>
        <v>0</v>
      </c>
      <c r="AQ142" s="7"/>
      <c r="AR142" s="22"/>
      <c r="AS142" s="7">
        <f>SUM(AS129:AS141)</f>
        <v>0</v>
      </c>
      <c r="AT142" s="7"/>
      <c r="AU142" s="22"/>
      <c r="AV142" s="7">
        <f>SUM(AV129:AV141)</f>
        <v>0</v>
      </c>
      <c r="AW142" s="7"/>
      <c r="AX142" s="22"/>
      <c r="AY142" s="7">
        <f>SUM(AY129:AY141)</f>
        <v>0</v>
      </c>
      <c r="AZ142" s="7"/>
      <c r="BA142" s="22"/>
      <c r="BB142" s="7">
        <f>SUM(BB129:BB141)</f>
        <v>0</v>
      </c>
      <c r="BC142" s="7"/>
      <c r="BD142" s="11" t="s">
        <v>139</v>
      </c>
    </row>
    <row r="143" spans="2:56" hidden="1" x14ac:dyDescent="0.25">
      <c r="B143" s="12" t="s">
        <v>109</v>
      </c>
      <c r="C143" s="21">
        <f>I142/C142</f>
        <v>0</v>
      </c>
      <c r="D143" s="3"/>
      <c r="E143" s="13"/>
      <c r="BD143" s="11" t="s">
        <v>139</v>
      </c>
    </row>
    <row r="144" spans="2:56" x14ac:dyDescent="0.25">
      <c r="B144" s="149"/>
      <c r="C144" s="21"/>
      <c r="D144" s="3"/>
      <c r="E144" s="13"/>
      <c r="BD144" s="11">
        <v>1</v>
      </c>
    </row>
    <row r="145" spans="2:56" x14ac:dyDescent="0.25">
      <c r="B145" s="149"/>
      <c r="C145" s="21"/>
      <c r="D145" s="3"/>
      <c r="E145" s="13"/>
      <c r="BD145" s="11">
        <v>1</v>
      </c>
    </row>
    <row r="146" spans="2:56" x14ac:dyDescent="0.25">
      <c r="B146" s="150" t="s">
        <v>110</v>
      </c>
      <c r="C146" s="45">
        <f>REKOMENDASI!C145</f>
        <v>0</v>
      </c>
      <c r="D146" s="24" t="s">
        <v>10</v>
      </c>
      <c r="E146" s="163" t="s">
        <v>137</v>
      </c>
      <c r="BD146" s="11">
        <v>1</v>
      </c>
    </row>
    <row r="147" spans="2:56" x14ac:dyDescent="0.25">
      <c r="B147" s="150" t="s">
        <v>123</v>
      </c>
      <c r="C147" s="45">
        <f>REKOMENDASI!C146</f>
        <v>0</v>
      </c>
      <c r="D147" s="24" t="s">
        <v>102</v>
      </c>
      <c r="E147" s="163">
        <f>REKOMENDASI!E146</f>
        <v>0</v>
      </c>
      <c r="BD147" s="11">
        <v>1</v>
      </c>
    </row>
    <row r="148" spans="2:56" x14ac:dyDescent="0.25">
      <c r="B148" s="151" t="s">
        <v>133</v>
      </c>
      <c r="C148" s="45">
        <f>REKOMENDASI!C147</f>
        <v>151</v>
      </c>
      <c r="D148" s="24" t="s">
        <v>103</v>
      </c>
      <c r="E148" s="163">
        <f>REKOMENDASI!E147</f>
        <v>0</v>
      </c>
      <c r="BD148" s="11">
        <v>1</v>
      </c>
    </row>
    <row r="149" spans="2:56" x14ac:dyDescent="0.25">
      <c r="B149" s="151" t="s">
        <v>135</v>
      </c>
      <c r="C149" s="45">
        <f>REKOMENDASI!C148</f>
        <v>0</v>
      </c>
      <c r="D149" s="24" t="s">
        <v>104</v>
      </c>
      <c r="E149" s="163">
        <f>REKOMENDASI!E148</f>
        <v>0</v>
      </c>
      <c r="BD149" s="11">
        <v>1</v>
      </c>
    </row>
    <row r="150" spans="2:56" x14ac:dyDescent="0.25">
      <c r="B150" s="151" t="s">
        <v>134</v>
      </c>
      <c r="C150" s="52" t="e">
        <f>REKOMENDASI!C149</f>
        <v>#DIV/0!</v>
      </c>
      <c r="D150" s="24" t="s">
        <v>105</v>
      </c>
      <c r="E150" s="163">
        <f>REKOMENDASI!E149</f>
        <v>0</v>
      </c>
      <c r="BD150" s="11">
        <v>1</v>
      </c>
    </row>
    <row r="151" spans="2:56" x14ac:dyDescent="0.25">
      <c r="D151" s="24" t="s">
        <v>106</v>
      </c>
      <c r="E151" s="163">
        <f>REKOMENDASI!E150</f>
        <v>0</v>
      </c>
      <c r="BD151" s="11">
        <v>1</v>
      </c>
    </row>
    <row r="152" spans="2:56" x14ac:dyDescent="0.25">
      <c r="D152" s="24" t="s">
        <v>107</v>
      </c>
      <c r="E152" s="163">
        <f>REKOMENDASI!E151</f>
        <v>0</v>
      </c>
      <c r="BD152" s="11">
        <v>1</v>
      </c>
    </row>
    <row r="153" spans="2:56" x14ac:dyDescent="0.25">
      <c r="D153" s="24" t="s">
        <v>108</v>
      </c>
      <c r="E153" s="163">
        <f>REKOMENDASI!E152</f>
        <v>0</v>
      </c>
      <c r="BD153" s="11">
        <v>1</v>
      </c>
    </row>
    <row r="154" spans="2:56" x14ac:dyDescent="0.25">
      <c r="BD154" s="11">
        <v>1</v>
      </c>
    </row>
  </sheetData>
  <sheetProtection algorithmName="SHA-512" hashValue="ijZqOnwisbDdTEtVi24EJ5wQ8Et6511MsWf4FVxKiW/ilLgH5hndvFDGVfXYLr5jskYXD18aPo/X75iJwUMY7w==" saltValue="tq4vw40ajlvmj9I33lmReQ==" spinCount="100000" sheet="1" selectLockedCells="1"/>
  <autoFilter ref="B1:BG143"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4">
      <filters>
        <filter val="1"/>
        <filter val="ganjil"/>
      </filters>
    </filterColumn>
  </autoFilter>
  <mergeCells count="39">
    <mergeCell ref="D6:E6"/>
    <mergeCell ref="B127:D127"/>
    <mergeCell ref="E127:E128"/>
    <mergeCell ref="L127:L128"/>
    <mergeCell ref="N1:BB1"/>
    <mergeCell ref="B1:D1"/>
    <mergeCell ref="B2:D2"/>
    <mergeCell ref="B88:D88"/>
    <mergeCell ref="E88:E89"/>
    <mergeCell ref="L88:L89"/>
    <mergeCell ref="N88:BA88"/>
    <mergeCell ref="B105:D105"/>
    <mergeCell ref="E105:E106"/>
    <mergeCell ref="L105:L106"/>
    <mergeCell ref="N105:BA105"/>
    <mergeCell ref="E55:E56"/>
    <mergeCell ref="L55:L56"/>
    <mergeCell ref="N55:BA55"/>
    <mergeCell ref="B72:D72"/>
    <mergeCell ref="E72:E73"/>
    <mergeCell ref="L72:L73"/>
    <mergeCell ref="N72:BA72"/>
    <mergeCell ref="B55:D55"/>
    <mergeCell ref="B23:D23"/>
    <mergeCell ref="B39:D39"/>
    <mergeCell ref="BK2:BL2"/>
    <mergeCell ref="E8:E9"/>
    <mergeCell ref="L8:L9"/>
    <mergeCell ref="N8:BA8"/>
    <mergeCell ref="B8:D8"/>
    <mergeCell ref="E23:E24"/>
    <mergeCell ref="L23:L24"/>
    <mergeCell ref="N23:BA23"/>
    <mergeCell ref="E39:E40"/>
    <mergeCell ref="L39:L40"/>
    <mergeCell ref="N39:BA39"/>
    <mergeCell ref="D5:E5"/>
    <mergeCell ref="D3:E3"/>
    <mergeCell ref="D4:E4"/>
  </mergeCells>
  <dataValidations count="3">
    <dataValidation type="list" allowBlank="1" showInputMessage="1" showErrorMessage="1" sqref="AX90:AX101 W57:W68 AO129:AO141 AL129:AL141 AI129:AI141 AF129:AF141 AC129:AC141 Z129:Z141 W129:W141 T129:T141 Q129:Q141 N129:N141 BA129:BA141 AU129:AU141 AX129:AX141 AX10:AX22 BA74:BA87 Q25:Q35 N25:N35 BA25:BA35 Z74:Z87 W25:W35 Z25:Z35 BA10:BA22 N10:N22 BA107:BA124 BA57:BA68 N57:N68 Q57:Q68 T57:T68 T25:T35 Z57:Z68 AC57:AC68 AF57:AF68 AI57:AI68 AC25:AC35 AF25:AF35 AI25:AI35 AL25:AL35 AO25:AO35 AR25:AR35 BA41:BA54 AL57:AL68 AO57:AO68 AU25:AU35 N41:N54 AC107:AC124 AU41:AU54 AX41:AX54 AX74:AX87 AU74:AU87 AX107:AX124 AR57:AR68 Q10:Q22 AX25:AX35 N107:N124 AU57:AU68 AX57:AX68 N74:N87 Q74:Q87 Q107:Q124 T10:T22 BA90:BA101 T74:T87 T107:T124 W10:W22 Z10:Z22 W41:W54 Q41:Q54 W107:W124 Z107:Z124 AC10:AC22 Z41:Z54 AR129:AR141 AC74:AC87 W74:W87 AF10:AF22 AC41:AC54 AF41:AF54 AF74:AF87 Z90:Z101 AI10:AI22 AL10:AL22 AL41:AL54 AI74:AI87 AI107:AI124 AL107:AL124 AO10:AO22 AI41:AI54 AL74:AL87 AO74:AO87 AO107:AO124 AR10:AR22 AO41:AO54 AR41:AR54 AR74:AR87 AR107:AR124 AU10:AU22 AU107:AU124 N90:N101 Q90:Q101 T90:T101 W90:W101 AF90:AF101 AC90:AC101 T41:T54 AI90:AI101 AL90:AL101 AO90:AO101 AR90:AR101 AU90:AU101 AF107:AF124">
      <formula1>$BJ$2:$BJ$3</formula1>
    </dataValidation>
    <dataValidation type="list" allowBlank="1" showInputMessage="1" showErrorMessage="1" sqref="D5:E5">
      <formula1>$BX$2:$BX$36</formula1>
    </dataValidation>
    <dataValidation type="list" allowBlank="1" showInputMessage="1" showErrorMessage="1" sqref="B116:B123">
      <formula1>$BU$29:$BU$48</formula1>
    </dataValidation>
  </dataValidations>
  <pageMargins left="0.7" right="0.7" top="0.75" bottom="0.75" header="0.3" footer="0.3"/>
  <pageSetup paperSize="9" scale="56" orientation="portrait" horizontalDpi="1200" verticalDpi="1200" r:id="rId1"/>
  <colBreaks count="1" manualBreakCount="1">
    <brk id="4" max="14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filterMode="1"/>
  <dimension ref="B1:CR541"/>
  <sheetViews>
    <sheetView topLeftCell="A103" workbookViewId="0">
      <selection activeCell="D131" sqref="D131"/>
    </sheetView>
  </sheetViews>
  <sheetFormatPr defaultRowHeight="15" x14ac:dyDescent="0.25"/>
  <cols>
    <col min="1" max="1" width="9.140625" style="9"/>
    <col min="2" max="2" width="40.85546875" style="64" bestFit="1" customWidth="1"/>
    <col min="3" max="3" width="7.7109375" style="11" bestFit="1" customWidth="1"/>
    <col min="4" max="4" width="24.28515625" style="11" bestFit="1" customWidth="1"/>
    <col min="5" max="5" width="19.5703125" style="11" bestFit="1" customWidth="1"/>
    <col min="6" max="6" width="10.85546875" style="11" hidden="1" customWidth="1"/>
    <col min="7" max="7" width="4.85546875" style="11" hidden="1" customWidth="1"/>
    <col min="8" max="8" width="10.140625" style="11" hidden="1" customWidth="1"/>
    <col min="9" max="9" width="5.140625" style="11" hidden="1" customWidth="1"/>
    <col min="10" max="10" width="7.42578125" style="11" hidden="1" customWidth="1"/>
    <col min="11" max="11" width="9.85546875" style="11" hidden="1" customWidth="1"/>
    <col min="12" max="12" width="13.85546875" style="11" bestFit="1" customWidth="1"/>
    <col min="13" max="13" width="15.42578125" style="16" bestFit="1" customWidth="1"/>
    <col min="14" max="14" width="9.28515625" style="11" hidden="1" customWidth="1"/>
    <col min="15" max="15" width="7.7109375" style="11" hidden="1" customWidth="1"/>
    <col min="16" max="16" width="4.5703125" style="11" hidden="1" customWidth="1"/>
    <col min="17" max="17" width="7.7109375" style="22" bestFit="1" customWidth="1"/>
    <col min="18" max="19" width="4.5703125" style="11" hidden="1" customWidth="1"/>
    <col min="20" max="20" width="7.7109375" style="11" hidden="1" customWidth="1"/>
    <col min="21" max="22" width="4.5703125" style="11" hidden="1" customWidth="1"/>
    <col min="23" max="23" width="7.7109375" style="22" bestFit="1" customWidth="1"/>
    <col min="24" max="25" width="4.5703125" style="11" hidden="1" customWidth="1"/>
    <col min="26" max="26" width="7.7109375" style="11" hidden="1" customWidth="1"/>
    <col min="27" max="28" width="4.5703125" style="11" hidden="1" customWidth="1"/>
    <col min="29" max="29" width="7.7109375" style="22" bestFit="1" customWidth="1"/>
    <col min="30" max="31" width="4.5703125" style="11" hidden="1" customWidth="1"/>
    <col min="32" max="32" width="7.7109375" style="11" hidden="1" customWidth="1"/>
    <col min="33" max="34" width="4.5703125" style="11" hidden="1" customWidth="1"/>
    <col min="35" max="35" width="7.7109375" style="22" bestFit="1" customWidth="1"/>
    <col min="36" max="37" width="4.5703125" style="11" hidden="1" customWidth="1"/>
    <col min="38" max="38" width="7.7109375" style="11" hidden="1" customWidth="1"/>
    <col min="39" max="40" width="4.5703125" style="11" hidden="1" customWidth="1"/>
    <col min="41" max="41" width="7.7109375" style="22" bestFit="1" customWidth="1"/>
    <col min="42" max="43" width="4.5703125" style="11" hidden="1" customWidth="1"/>
    <col min="44" max="44" width="7.7109375" style="11" hidden="1" customWidth="1"/>
    <col min="45" max="46" width="4.5703125" style="11" hidden="1" customWidth="1"/>
    <col min="47" max="47" width="7.7109375" style="22" bestFit="1" customWidth="1"/>
    <col min="48" max="49" width="4.5703125" style="11" hidden="1" customWidth="1"/>
    <col min="50" max="50" width="7.7109375" style="11" hidden="1" customWidth="1"/>
    <col min="51" max="52" width="4.5703125" style="11" hidden="1" customWidth="1"/>
    <col min="53" max="53" width="7.7109375" style="22" bestFit="1" customWidth="1"/>
    <col min="54" max="54" width="4.5703125" style="11" bestFit="1" customWidth="1"/>
    <col min="55" max="55" width="2" style="11" bestFit="1" customWidth="1"/>
    <col min="56" max="56" width="6.42578125" style="11" bestFit="1" customWidth="1"/>
    <col min="57" max="57" width="1.42578125" style="9" bestFit="1" customWidth="1"/>
    <col min="58" max="58" width="10.28515625" style="9" bestFit="1" customWidth="1"/>
    <col min="59" max="59" width="2" style="9" bestFit="1" customWidth="1"/>
    <col min="60" max="60" width="0.140625" style="9" hidden="1" customWidth="1"/>
    <col min="61" max="61" width="6.7109375" style="9" bestFit="1" customWidth="1"/>
    <col min="62" max="62" width="6" style="9" bestFit="1" customWidth="1"/>
    <col min="63" max="63" width="3" style="9" bestFit="1" customWidth="1"/>
    <col min="64" max="64" width="5" style="9" bestFit="1" customWidth="1"/>
    <col min="65" max="65" width="0.140625" style="9" hidden="1" customWidth="1"/>
    <col min="66" max="72" width="9.140625" style="9" hidden="1" customWidth="1"/>
    <col min="73" max="73" width="48.7109375" style="9" bestFit="1" customWidth="1"/>
    <col min="74" max="74" width="4.140625" style="9" bestFit="1" customWidth="1"/>
    <col min="75" max="75" width="9.140625" style="9" hidden="1" customWidth="1"/>
    <col min="76" max="76" width="1.5703125" style="9" hidden="1" customWidth="1"/>
    <col min="77" max="77" width="4.140625" style="9" hidden="1" customWidth="1"/>
    <col min="78" max="96" width="9.140625" style="9" hidden="1" customWidth="1"/>
    <col min="97" max="98" width="9.140625" style="9" customWidth="1"/>
    <col min="99" max="16384" width="9.140625" style="9"/>
  </cols>
  <sheetData>
    <row r="1" spans="2:74" x14ac:dyDescent="0.25">
      <c r="B1" s="208" t="s">
        <v>0</v>
      </c>
      <c r="C1" s="209"/>
      <c r="D1" s="209"/>
      <c r="E1" s="23" t="s">
        <v>109</v>
      </c>
      <c r="F1" s="28"/>
      <c r="G1" s="28"/>
      <c r="H1" s="28"/>
      <c r="I1" s="28"/>
      <c r="J1" s="28"/>
      <c r="K1" s="28"/>
      <c r="L1" s="53" t="e">
        <f>C148</f>
        <v>#DIV/0!</v>
      </c>
      <c r="M1" s="20"/>
      <c r="N1" s="219" t="s">
        <v>140</v>
      </c>
      <c r="O1" s="207"/>
      <c r="P1" s="207"/>
      <c r="Q1" s="192"/>
      <c r="R1" s="207"/>
      <c r="S1" s="207"/>
      <c r="T1" s="207"/>
      <c r="U1" s="207"/>
      <c r="V1" s="207"/>
      <c r="W1" s="192"/>
      <c r="X1" s="207"/>
      <c r="Y1" s="207"/>
      <c r="Z1" s="207"/>
      <c r="AA1" s="207"/>
      <c r="AB1" s="207"/>
      <c r="AC1" s="192"/>
      <c r="AD1" s="207"/>
      <c r="AE1" s="207"/>
      <c r="AF1" s="207"/>
      <c r="AG1" s="207"/>
      <c r="AH1" s="207"/>
      <c r="AI1" s="192"/>
      <c r="AJ1" s="207"/>
      <c r="AK1" s="207"/>
      <c r="AL1" s="207"/>
      <c r="AM1" s="207"/>
      <c r="AN1" s="207"/>
      <c r="AO1" s="192"/>
      <c r="AP1" s="207"/>
      <c r="AQ1" s="207"/>
      <c r="AR1" s="207"/>
      <c r="AS1" s="207"/>
      <c r="AT1" s="207"/>
      <c r="AU1" s="192"/>
      <c r="AV1" s="207"/>
      <c r="AW1" s="207"/>
      <c r="AX1" s="207"/>
      <c r="AY1" s="207"/>
      <c r="AZ1" s="207"/>
      <c r="BA1" s="192"/>
      <c r="BB1" s="207"/>
      <c r="BC1" s="28"/>
      <c r="BD1" s="28"/>
      <c r="BE1" s="4"/>
    </row>
    <row r="2" spans="2:74" x14ac:dyDescent="0.25">
      <c r="B2" s="208" t="s">
        <v>1</v>
      </c>
      <c r="C2" s="209"/>
      <c r="D2" s="209"/>
      <c r="E2" s="23" t="s">
        <v>123</v>
      </c>
      <c r="F2" s="28"/>
      <c r="G2" s="28"/>
      <c r="H2" s="28"/>
      <c r="I2" s="28"/>
      <c r="J2" s="28"/>
      <c r="K2" s="28"/>
      <c r="L2" s="42">
        <f>C145</f>
        <v>0</v>
      </c>
      <c r="M2" s="45" t="s">
        <v>142</v>
      </c>
      <c r="N2" s="45">
        <v>1</v>
      </c>
      <c r="O2" s="45"/>
      <c r="P2" s="46"/>
      <c r="Q2" s="45">
        <v>2</v>
      </c>
      <c r="R2" s="47"/>
      <c r="S2" s="45"/>
      <c r="T2" s="45">
        <v>3</v>
      </c>
      <c r="U2" s="45"/>
      <c r="V2" s="46"/>
      <c r="W2" s="45">
        <v>4</v>
      </c>
      <c r="X2" s="47"/>
      <c r="Y2" s="45"/>
      <c r="Z2" s="45">
        <v>5</v>
      </c>
      <c r="AA2" s="45"/>
      <c r="AB2" s="46"/>
      <c r="AC2" s="45">
        <v>6</v>
      </c>
      <c r="AD2" s="47"/>
      <c r="AE2" s="45"/>
      <c r="AF2" s="45">
        <v>7</v>
      </c>
      <c r="AG2" s="45"/>
      <c r="AH2" s="46"/>
      <c r="AI2" s="45">
        <v>8</v>
      </c>
      <c r="AJ2" s="47"/>
      <c r="AK2" s="45"/>
      <c r="AL2" s="45">
        <v>9</v>
      </c>
      <c r="AM2" s="45"/>
      <c r="AN2" s="46"/>
      <c r="AO2" s="45">
        <v>10</v>
      </c>
      <c r="AP2" s="47"/>
      <c r="AQ2" s="45"/>
      <c r="AR2" s="45">
        <v>11</v>
      </c>
      <c r="AS2" s="45"/>
      <c r="AT2" s="46"/>
      <c r="AU2" s="45">
        <v>12</v>
      </c>
      <c r="AV2" s="47"/>
      <c r="AW2" s="45"/>
      <c r="AX2" s="45">
        <v>13</v>
      </c>
      <c r="AY2" s="45"/>
      <c r="AZ2" s="46"/>
      <c r="BA2" s="45">
        <v>14</v>
      </c>
      <c r="BB2" s="28"/>
      <c r="BC2" s="28"/>
      <c r="BD2" s="28">
        <v>1</v>
      </c>
      <c r="BE2" s="4"/>
      <c r="BF2" s="9" t="s">
        <v>101</v>
      </c>
      <c r="BK2" s="190" t="s">
        <v>125</v>
      </c>
      <c r="BL2" s="190"/>
      <c r="BU2" s="34" t="s">
        <v>165</v>
      </c>
      <c r="BV2" s="35" t="s">
        <v>9</v>
      </c>
    </row>
    <row r="3" spans="2:74" x14ac:dyDescent="0.25">
      <c r="B3" s="145" t="s">
        <v>2</v>
      </c>
      <c r="C3" s="20" t="s">
        <v>3</v>
      </c>
      <c r="D3" s="50">
        <f>GANJIL!D3</f>
        <v>0</v>
      </c>
      <c r="E3" s="23" t="s">
        <v>124</v>
      </c>
      <c r="F3" s="28"/>
      <c r="G3" s="28"/>
      <c r="H3" s="28"/>
      <c r="I3" s="28"/>
      <c r="J3" s="28"/>
      <c r="K3" s="28"/>
      <c r="L3" s="42">
        <f>C146</f>
        <v>151</v>
      </c>
      <c r="M3" s="45" t="s">
        <v>160</v>
      </c>
      <c r="N3" s="52" t="e">
        <f>PROSES!N3</f>
        <v>#DIV/0!</v>
      </c>
      <c r="O3" s="52" t="e">
        <f>PROSES!O3</f>
        <v>#DIV/0!</v>
      </c>
      <c r="P3" s="84">
        <f>PROSES!P3</f>
        <v>0</v>
      </c>
      <c r="Q3" s="52" t="e">
        <f>PROSES!Q3</f>
        <v>#DIV/0!</v>
      </c>
      <c r="R3" s="9"/>
      <c r="S3" s="52">
        <f>PROSES!S3</f>
        <v>0</v>
      </c>
      <c r="T3" s="52" t="e">
        <f>PROSES!T3</f>
        <v>#DIV/0!</v>
      </c>
      <c r="U3" s="9"/>
      <c r="V3" s="84">
        <f>PROSES!V3</f>
        <v>0</v>
      </c>
      <c r="W3" s="52" t="e">
        <f>PROSES!W3</f>
        <v>#DIV/0!</v>
      </c>
      <c r="X3" s="9"/>
      <c r="Y3" s="52">
        <f>PROSES!Y3</f>
        <v>0</v>
      </c>
      <c r="Z3" s="52" t="e">
        <f>PROSES!Z3</f>
        <v>#DIV/0!</v>
      </c>
      <c r="AA3" s="9"/>
      <c r="AB3" s="84">
        <f>PROSES!AB3</f>
        <v>0</v>
      </c>
      <c r="AC3" s="52" t="e">
        <f>PROSES!AC3</f>
        <v>#DIV/0!</v>
      </c>
      <c r="AD3" s="9"/>
      <c r="AE3" s="52">
        <f>PROSES!AE3</f>
        <v>0</v>
      </c>
      <c r="AF3" s="52" t="e">
        <f>PROSES!AF3</f>
        <v>#DIV/0!</v>
      </c>
      <c r="AG3" s="9"/>
      <c r="AH3" s="84">
        <f>PROSES!AH3</f>
        <v>0</v>
      </c>
      <c r="AI3" s="52" t="e">
        <f>PROSES!AI3</f>
        <v>#DIV/0!</v>
      </c>
      <c r="AJ3" s="9"/>
      <c r="AK3" s="52">
        <f>PROSES!AK3</f>
        <v>0</v>
      </c>
      <c r="AL3" s="52" t="e">
        <f>PROSES!AL3</f>
        <v>#DIV/0!</v>
      </c>
      <c r="AM3" s="9"/>
      <c r="AN3" s="84">
        <f>PROSES!AN3</f>
        <v>0</v>
      </c>
      <c r="AO3" s="52" t="e">
        <f>PROSES!AO3</f>
        <v>#DIV/0!</v>
      </c>
      <c r="AP3" s="9"/>
      <c r="AQ3" s="52">
        <f>PROSES!AQ3</f>
        <v>0</v>
      </c>
      <c r="AR3" s="52" t="e">
        <f>PROSES!AR3</f>
        <v>#DIV/0!</v>
      </c>
      <c r="AS3" s="9"/>
      <c r="AT3" s="84">
        <f>PROSES!AT3</f>
        <v>0</v>
      </c>
      <c r="AU3" s="52" t="e">
        <f>PROSES!AU3</f>
        <v>#DIV/0!</v>
      </c>
      <c r="AV3" s="9"/>
      <c r="AW3" s="52">
        <f>PROSES!AW3</f>
        <v>0</v>
      </c>
      <c r="AX3" s="52" t="e">
        <f>PROSES!AX3</f>
        <v>#DIV/0!</v>
      </c>
      <c r="AY3" s="9"/>
      <c r="AZ3" s="84">
        <f>PROSES!AZ3</f>
        <v>0</v>
      </c>
      <c r="BA3" s="52" t="e">
        <f>PROSES!BA3</f>
        <v>#DIV/0!</v>
      </c>
      <c r="BB3" s="9"/>
      <c r="BC3" s="28"/>
      <c r="BD3" s="28">
        <v>1</v>
      </c>
      <c r="BE3" s="28" t="s">
        <v>4</v>
      </c>
      <c r="BF3" s="9" t="s">
        <v>102</v>
      </c>
      <c r="BG3" s="9">
        <v>4</v>
      </c>
      <c r="BI3" s="9" t="s">
        <v>127</v>
      </c>
      <c r="BJ3" s="9" t="s">
        <v>141</v>
      </c>
      <c r="BK3" s="9">
        <v>24</v>
      </c>
      <c r="BL3" s="9">
        <v>3</v>
      </c>
      <c r="BU3" s="34" t="s">
        <v>120</v>
      </c>
      <c r="BV3" s="35">
        <v>2</v>
      </c>
    </row>
    <row r="4" spans="2:74" hidden="1" x14ac:dyDescent="0.25">
      <c r="B4" s="145" t="s">
        <v>5</v>
      </c>
      <c r="C4" s="20" t="s">
        <v>3</v>
      </c>
      <c r="D4" s="51">
        <f>GANJIL!D4</f>
        <v>0</v>
      </c>
      <c r="E4" s="157"/>
      <c r="F4" s="28"/>
      <c r="G4" s="28"/>
      <c r="H4" s="28"/>
      <c r="I4" s="28"/>
      <c r="J4" s="28"/>
      <c r="K4" s="28"/>
      <c r="L4" s="20"/>
      <c r="M4" s="156" t="s">
        <v>125</v>
      </c>
      <c r="N4" s="52"/>
      <c r="O4" s="52"/>
      <c r="P4" s="84"/>
      <c r="Q4" s="54" t="e">
        <f>PROSES!R3</f>
        <v>#DIV/0!</v>
      </c>
      <c r="R4" s="54"/>
      <c r="S4" s="52"/>
      <c r="T4" s="52" t="e">
        <f>PROSES!U3</f>
        <v>#DIV/0!</v>
      </c>
      <c r="U4" s="52"/>
      <c r="V4" s="84"/>
      <c r="W4" s="54" t="e">
        <f>PROSES!X3</f>
        <v>#DIV/0!</v>
      </c>
      <c r="X4" s="54"/>
      <c r="Y4" s="52"/>
      <c r="Z4" s="52" t="e">
        <f>PROSES!AA3</f>
        <v>#DIV/0!</v>
      </c>
      <c r="AA4" s="52"/>
      <c r="AB4" s="84"/>
      <c r="AC4" s="54" t="e">
        <f>PROSES!AD3</f>
        <v>#DIV/0!</v>
      </c>
      <c r="AD4" s="54"/>
      <c r="AE4" s="52"/>
      <c r="AF4" s="52" t="e">
        <f>PROSES!AG3</f>
        <v>#DIV/0!</v>
      </c>
      <c r="AG4" s="52"/>
      <c r="AH4" s="84"/>
      <c r="AI4" s="54" t="e">
        <f>PROSES!AJ3</f>
        <v>#DIV/0!</v>
      </c>
      <c r="AJ4" s="54"/>
      <c r="AK4" s="52"/>
      <c r="AL4" s="52" t="e">
        <f>PROSES!AM3</f>
        <v>#DIV/0!</v>
      </c>
      <c r="AM4" s="52"/>
      <c r="AN4" s="84"/>
      <c r="AO4" s="54" t="e">
        <f>PROSES!AP3</f>
        <v>#DIV/0!</v>
      </c>
      <c r="AP4" s="54"/>
      <c r="AQ4" s="52"/>
      <c r="AR4" s="52" t="e">
        <f>PROSES!AS3</f>
        <v>#DIV/0!</v>
      </c>
      <c r="AS4" s="52"/>
      <c r="AT4" s="84"/>
      <c r="AU4" s="54" t="e">
        <f>PROSES!AV3</f>
        <v>#DIV/0!</v>
      </c>
      <c r="AV4" s="54"/>
      <c r="AW4" s="52"/>
      <c r="AX4" s="52" t="e">
        <f>PROSES!AY3</f>
        <v>#DIV/0!</v>
      </c>
      <c r="AY4" s="52"/>
      <c r="AZ4" s="84"/>
      <c r="BA4" s="54" t="e">
        <f>PROSES!BB3</f>
        <v>#DIV/0!</v>
      </c>
      <c r="BB4" s="54"/>
      <c r="BC4" s="28"/>
      <c r="BD4" s="28"/>
      <c r="BE4" s="28"/>
      <c r="BU4" s="34" t="s">
        <v>121</v>
      </c>
      <c r="BV4" s="35">
        <v>2</v>
      </c>
    </row>
    <row r="5" spans="2:74" x14ac:dyDescent="0.25">
      <c r="B5" s="145" t="s">
        <v>6</v>
      </c>
      <c r="C5" s="20" t="s">
        <v>3</v>
      </c>
      <c r="D5" s="211">
        <f>GANJIL!D5</f>
        <v>0</v>
      </c>
      <c r="E5" s="211"/>
      <c r="M5" s="23" t="s">
        <v>126</v>
      </c>
      <c r="N5" s="52">
        <f>PROSES!N4</f>
        <v>0</v>
      </c>
      <c r="O5" s="52">
        <f>PROSES!O4</f>
        <v>0</v>
      </c>
      <c r="P5" s="84">
        <f>PROSES!P4</f>
        <v>0</v>
      </c>
      <c r="Q5" s="52">
        <f>PROSES!Q4</f>
        <v>0</v>
      </c>
      <c r="R5" s="54">
        <f>PROSES!R4</f>
        <v>0</v>
      </c>
      <c r="S5" s="52">
        <f>PROSES!S4</f>
        <v>0</v>
      </c>
      <c r="T5" s="52">
        <f>PROSES!T4</f>
        <v>0</v>
      </c>
      <c r="U5" s="52">
        <f>PROSES!U4</f>
        <v>0</v>
      </c>
      <c r="V5" s="84">
        <f>PROSES!V4</f>
        <v>0</v>
      </c>
      <c r="W5" s="52">
        <f>PROSES!W4</f>
        <v>0</v>
      </c>
      <c r="X5" s="54">
        <f>PROSES!X4</f>
        <v>0</v>
      </c>
      <c r="Y5" s="52">
        <f>PROSES!Y4</f>
        <v>0</v>
      </c>
      <c r="Z5" s="52">
        <f>PROSES!Z4</f>
        <v>0</v>
      </c>
      <c r="AA5" s="52">
        <f>PROSES!AA4</f>
        <v>0</v>
      </c>
      <c r="AB5" s="84">
        <f>PROSES!AB4</f>
        <v>0</v>
      </c>
      <c r="AC5" s="52">
        <f>PROSES!AC4</f>
        <v>0</v>
      </c>
      <c r="AD5" s="54">
        <f>PROSES!AD4</f>
        <v>0</v>
      </c>
      <c r="AE5" s="52">
        <f>PROSES!AE4</f>
        <v>0</v>
      </c>
      <c r="AF5" s="52">
        <f>PROSES!AF4</f>
        <v>0</v>
      </c>
      <c r="AG5" s="52">
        <f>PROSES!AG4</f>
        <v>0</v>
      </c>
      <c r="AH5" s="84">
        <f>PROSES!AH4</f>
        <v>0</v>
      </c>
      <c r="AI5" s="52">
        <f>PROSES!AI4</f>
        <v>0</v>
      </c>
      <c r="AJ5" s="54">
        <f>PROSES!AJ4</f>
        <v>0</v>
      </c>
      <c r="AK5" s="52">
        <f>PROSES!AK4</f>
        <v>0</v>
      </c>
      <c r="AL5" s="52">
        <f>PROSES!AL4</f>
        <v>0</v>
      </c>
      <c r="AM5" s="52">
        <f>PROSES!AM4</f>
        <v>0</v>
      </c>
      <c r="AN5" s="84">
        <f>PROSES!AN4</f>
        <v>0</v>
      </c>
      <c r="AO5" s="52">
        <f>PROSES!AO4</f>
        <v>0</v>
      </c>
      <c r="AP5" s="54">
        <f>PROSES!AP4</f>
        <v>0</v>
      </c>
      <c r="AQ5" s="52">
        <f>PROSES!AQ4</f>
        <v>0</v>
      </c>
      <c r="AR5" s="52">
        <f>PROSES!AR4</f>
        <v>0</v>
      </c>
      <c r="AS5" s="52">
        <f>PROSES!AS4</f>
        <v>0</v>
      </c>
      <c r="AT5" s="84">
        <f>PROSES!AT4</f>
        <v>0</v>
      </c>
      <c r="AU5" s="52">
        <f>PROSES!AU4</f>
        <v>0</v>
      </c>
      <c r="AV5" s="54">
        <f>PROSES!AV4</f>
        <v>0</v>
      </c>
      <c r="AW5" s="52">
        <f>PROSES!AW4</f>
        <v>0</v>
      </c>
      <c r="AX5" s="52">
        <f>PROSES!AX4</f>
        <v>0</v>
      </c>
      <c r="AY5" s="52">
        <f>PROSES!AY4</f>
        <v>0</v>
      </c>
      <c r="AZ5" s="84">
        <f>PROSES!AZ4</f>
        <v>0</v>
      </c>
      <c r="BA5" s="52">
        <f>PROSES!BA4</f>
        <v>0</v>
      </c>
      <c r="BB5" s="54">
        <f>PROSES!BB4</f>
        <v>0</v>
      </c>
      <c r="BC5" s="28"/>
      <c r="BD5" s="28">
        <v>1</v>
      </c>
      <c r="BE5" s="28"/>
      <c r="BF5" s="9" t="s">
        <v>103</v>
      </c>
      <c r="BG5" s="9">
        <v>3</v>
      </c>
      <c r="BI5" s="9" t="s">
        <v>128</v>
      </c>
      <c r="BK5" s="9">
        <v>21</v>
      </c>
      <c r="BL5" s="9">
        <v>2.76</v>
      </c>
      <c r="BU5" s="6" t="s">
        <v>131</v>
      </c>
      <c r="BV5" s="35">
        <v>0</v>
      </c>
    </row>
    <row r="6" spans="2:74" x14ac:dyDescent="0.25">
      <c r="B6" s="145" t="s">
        <v>174</v>
      </c>
      <c r="C6" s="20" t="s">
        <v>3</v>
      </c>
      <c r="D6" s="58" t="str">
        <f>GANJIL!D6</f>
        <v xml:space="preserve"> </v>
      </c>
      <c r="E6" s="20"/>
      <c r="F6" s="28"/>
      <c r="G6" s="28"/>
      <c r="H6" s="28"/>
      <c r="I6" s="28"/>
      <c r="J6" s="28"/>
      <c r="K6" s="28"/>
      <c r="L6" s="28"/>
      <c r="M6" s="23" t="s">
        <v>143</v>
      </c>
      <c r="N6" s="52">
        <f>PROSES!N5</f>
        <v>0</v>
      </c>
      <c r="O6" s="52">
        <f>PROSES!O5</f>
        <v>0</v>
      </c>
      <c r="P6" s="84">
        <f>PROSES!P5</f>
        <v>0</v>
      </c>
      <c r="Q6" s="52" t="e">
        <f>PROSES!Q5</f>
        <v>#DIV/0!</v>
      </c>
      <c r="R6" s="54">
        <f>PROSES!R5</f>
        <v>0</v>
      </c>
      <c r="S6" s="52">
        <f>PROSES!S5</f>
        <v>0</v>
      </c>
      <c r="T6" s="52" t="e">
        <f>PROSES!T5</f>
        <v>#DIV/0!</v>
      </c>
      <c r="U6" s="52">
        <f>PROSES!U5</f>
        <v>0</v>
      </c>
      <c r="V6" s="84">
        <f>PROSES!V5</f>
        <v>0</v>
      </c>
      <c r="W6" s="52" t="e">
        <f>PROSES!W5</f>
        <v>#DIV/0!</v>
      </c>
      <c r="X6" s="54">
        <f>PROSES!X5</f>
        <v>0</v>
      </c>
      <c r="Y6" s="52">
        <f>PROSES!Y5</f>
        <v>0</v>
      </c>
      <c r="Z6" s="52" t="e">
        <f>PROSES!Z5</f>
        <v>#DIV/0!</v>
      </c>
      <c r="AA6" s="52">
        <f>PROSES!AA5</f>
        <v>0</v>
      </c>
      <c r="AB6" s="84">
        <f>PROSES!AB5</f>
        <v>0</v>
      </c>
      <c r="AC6" s="52" t="e">
        <f>PROSES!AC5</f>
        <v>#DIV/0!</v>
      </c>
      <c r="AD6" s="54">
        <f>PROSES!AD5</f>
        <v>0</v>
      </c>
      <c r="AE6" s="52">
        <f>PROSES!AE5</f>
        <v>0</v>
      </c>
      <c r="AF6" s="52" t="e">
        <f>PROSES!AF5</f>
        <v>#DIV/0!</v>
      </c>
      <c r="AG6" s="52">
        <f>PROSES!AG5</f>
        <v>0</v>
      </c>
      <c r="AH6" s="84">
        <f>PROSES!AH5</f>
        <v>0</v>
      </c>
      <c r="AI6" s="52" t="e">
        <f>PROSES!AI5</f>
        <v>#DIV/0!</v>
      </c>
      <c r="AJ6" s="54">
        <f>PROSES!AJ5</f>
        <v>0</v>
      </c>
      <c r="AK6" s="52">
        <f>PROSES!AK5</f>
        <v>0</v>
      </c>
      <c r="AL6" s="52" t="e">
        <f>PROSES!AL5</f>
        <v>#DIV/0!</v>
      </c>
      <c r="AM6" s="52">
        <f>PROSES!AM5</f>
        <v>0</v>
      </c>
      <c r="AN6" s="84">
        <f>PROSES!AN5</f>
        <v>0</v>
      </c>
      <c r="AO6" s="52" t="e">
        <f>PROSES!AO5</f>
        <v>#DIV/0!</v>
      </c>
      <c r="AP6" s="54">
        <f>PROSES!AP5</f>
        <v>0</v>
      </c>
      <c r="AQ6" s="52">
        <f>PROSES!AQ5</f>
        <v>0</v>
      </c>
      <c r="AR6" s="52" t="e">
        <f>PROSES!AR5</f>
        <v>#DIV/0!</v>
      </c>
      <c r="AS6" s="52">
        <f>PROSES!AS5</f>
        <v>0</v>
      </c>
      <c r="AT6" s="84">
        <f>PROSES!AT5</f>
        <v>0</v>
      </c>
      <c r="AU6" s="52" t="e">
        <f>PROSES!AU5</f>
        <v>#DIV/0!</v>
      </c>
      <c r="AV6" s="54">
        <f>PROSES!AV5</f>
        <v>0</v>
      </c>
      <c r="AW6" s="52">
        <f>PROSES!AW5</f>
        <v>0</v>
      </c>
      <c r="AX6" s="52" t="e">
        <f>PROSES!AX5</f>
        <v>#DIV/0!</v>
      </c>
      <c r="AY6" s="52">
        <f>PROSES!AY5</f>
        <v>0</v>
      </c>
      <c r="AZ6" s="84">
        <f>PROSES!AZ5</f>
        <v>0</v>
      </c>
      <c r="BA6" s="52" t="e">
        <f>PROSES!BA5</f>
        <v>#DIV/0!</v>
      </c>
      <c r="BB6" s="54">
        <f>PROSES!BB5</f>
        <v>0</v>
      </c>
      <c r="BC6" s="28"/>
      <c r="BD6" s="28">
        <v>1</v>
      </c>
      <c r="BE6" s="28"/>
      <c r="BF6" s="14" t="s">
        <v>104</v>
      </c>
      <c r="BG6" s="9">
        <v>2</v>
      </c>
      <c r="BK6" s="9">
        <v>18</v>
      </c>
      <c r="BL6" s="9">
        <v>2</v>
      </c>
      <c r="BU6" s="32" t="s">
        <v>113</v>
      </c>
      <c r="BV6" s="28">
        <v>2</v>
      </c>
    </row>
    <row r="7" spans="2:74" x14ac:dyDescent="0.25">
      <c r="F7" s="28"/>
      <c r="G7" s="28"/>
      <c r="H7" s="28"/>
      <c r="I7" s="28"/>
      <c r="J7" s="28"/>
      <c r="K7" s="28"/>
      <c r="L7" s="28"/>
      <c r="M7" s="15" t="s">
        <v>4</v>
      </c>
      <c r="N7" s="28"/>
      <c r="O7" s="28"/>
      <c r="P7" s="28"/>
      <c r="Q7" s="90" t="e">
        <f>Q5-O3</f>
        <v>#DIV/0!</v>
      </c>
      <c r="R7" s="28"/>
      <c r="S7" s="28"/>
      <c r="T7" s="55" t="e">
        <f>T5-Q4</f>
        <v>#DIV/0!</v>
      </c>
      <c r="U7" s="28"/>
      <c r="V7" s="28"/>
      <c r="W7" s="90" t="e">
        <f>W5-T4</f>
        <v>#DIV/0!</v>
      </c>
      <c r="X7" s="28"/>
      <c r="Y7" s="28"/>
      <c r="Z7" s="55" t="e">
        <f>Z5-W4</f>
        <v>#DIV/0!</v>
      </c>
      <c r="AA7" s="28"/>
      <c r="AB7" s="28"/>
      <c r="AC7" s="90" t="e">
        <f>AC5-Z4</f>
        <v>#DIV/0!</v>
      </c>
      <c r="AD7" s="28"/>
      <c r="AE7" s="28"/>
      <c r="AF7" s="55" t="e">
        <f>AF5-AC4</f>
        <v>#DIV/0!</v>
      </c>
      <c r="AG7" s="28"/>
      <c r="AH7" s="28"/>
      <c r="AI7" s="90" t="e">
        <f>AI5-AF4</f>
        <v>#DIV/0!</v>
      </c>
      <c r="AJ7" s="28"/>
      <c r="AK7" s="28"/>
      <c r="AL7" s="55" t="e">
        <f>AL5-AI4</f>
        <v>#DIV/0!</v>
      </c>
      <c r="AM7" s="28"/>
      <c r="AN7" s="28"/>
      <c r="AO7" s="90" t="e">
        <f>AO5-AL4</f>
        <v>#DIV/0!</v>
      </c>
      <c r="AP7" s="28"/>
      <c r="AQ7" s="28"/>
      <c r="AR7" s="55" t="e">
        <f>AR5-AO4</f>
        <v>#DIV/0!</v>
      </c>
      <c r="AS7" s="28"/>
      <c r="AT7" s="28"/>
      <c r="AU7" s="90" t="e">
        <f>AU5-AR4</f>
        <v>#DIV/0!</v>
      </c>
      <c r="AV7" s="28"/>
      <c r="AW7" s="28"/>
      <c r="AX7" s="55" t="e">
        <f>AX5-AU4</f>
        <v>#DIV/0!</v>
      </c>
      <c r="AY7" s="28"/>
      <c r="AZ7" s="28"/>
      <c r="BA7" s="90" t="e">
        <f>BA5-AX4</f>
        <v>#DIV/0!</v>
      </c>
      <c r="BB7" s="28"/>
      <c r="BC7" s="28"/>
      <c r="BD7" s="28">
        <v>1</v>
      </c>
      <c r="BE7" s="28"/>
      <c r="BF7" s="14" t="s">
        <v>105</v>
      </c>
      <c r="BG7" s="14">
        <v>1</v>
      </c>
      <c r="BK7" s="14">
        <v>15</v>
      </c>
      <c r="BL7" s="14">
        <v>1.55</v>
      </c>
      <c r="BU7" s="6" t="s">
        <v>157</v>
      </c>
      <c r="BV7" s="28">
        <v>2</v>
      </c>
    </row>
    <row r="8" spans="2:74" hidden="1" x14ac:dyDescent="0.25">
      <c r="B8" s="205" t="s">
        <v>7</v>
      </c>
      <c r="C8" s="205"/>
      <c r="D8" s="205"/>
      <c r="E8" s="210" t="s">
        <v>98</v>
      </c>
      <c r="F8" s="22"/>
      <c r="G8" s="22"/>
      <c r="H8" s="22" t="s">
        <v>100</v>
      </c>
      <c r="I8" s="22"/>
      <c r="J8" s="22"/>
      <c r="K8" s="22"/>
      <c r="L8" s="199" t="s">
        <v>136</v>
      </c>
      <c r="N8" s="192" t="s">
        <v>140</v>
      </c>
      <c r="O8" s="192"/>
      <c r="P8" s="192"/>
      <c r="Q8" s="199"/>
      <c r="R8" s="192"/>
      <c r="S8" s="192"/>
      <c r="T8" s="192"/>
      <c r="U8" s="192"/>
      <c r="V8" s="192"/>
      <c r="W8" s="199"/>
      <c r="X8" s="192"/>
      <c r="Y8" s="192"/>
      <c r="Z8" s="192"/>
      <c r="AA8" s="192"/>
      <c r="AB8" s="192"/>
      <c r="AC8" s="199"/>
      <c r="AD8" s="192"/>
      <c r="AE8" s="192"/>
      <c r="AF8" s="192"/>
      <c r="AG8" s="192"/>
      <c r="AH8" s="192"/>
      <c r="AI8" s="199"/>
      <c r="AJ8" s="192"/>
      <c r="AK8" s="192"/>
      <c r="AL8" s="192"/>
      <c r="AM8" s="192"/>
      <c r="AN8" s="192"/>
      <c r="AO8" s="199"/>
      <c r="AP8" s="192"/>
      <c r="AQ8" s="192"/>
      <c r="AR8" s="192"/>
      <c r="AS8" s="192"/>
      <c r="AT8" s="192"/>
      <c r="AU8" s="199"/>
      <c r="AV8" s="192"/>
      <c r="AW8" s="192"/>
      <c r="AX8" s="192"/>
      <c r="AY8" s="192"/>
      <c r="AZ8" s="192"/>
      <c r="BA8" s="199"/>
      <c r="BD8" s="11" t="s">
        <v>138</v>
      </c>
      <c r="BF8" s="14" t="s">
        <v>106</v>
      </c>
      <c r="BG8" s="14">
        <v>0</v>
      </c>
      <c r="BK8" s="14">
        <v>12</v>
      </c>
      <c r="BL8" s="14">
        <v>0</v>
      </c>
      <c r="BU8" s="6" t="s">
        <v>158</v>
      </c>
      <c r="BV8" s="28">
        <v>2</v>
      </c>
    </row>
    <row r="9" spans="2:74" hidden="1" x14ac:dyDescent="0.25">
      <c r="B9" s="8" t="s">
        <v>8</v>
      </c>
      <c r="C9" s="23" t="s">
        <v>9</v>
      </c>
      <c r="D9" s="23" t="s">
        <v>10</v>
      </c>
      <c r="E9" s="191"/>
      <c r="F9" s="22" t="s">
        <v>111</v>
      </c>
      <c r="G9" s="22">
        <v>1</v>
      </c>
      <c r="H9" s="22" t="s">
        <v>122</v>
      </c>
      <c r="I9" s="22" t="s">
        <v>99</v>
      </c>
      <c r="J9" s="22" t="s">
        <v>129</v>
      </c>
      <c r="K9" s="22" t="s">
        <v>123</v>
      </c>
      <c r="L9" s="192"/>
      <c r="N9" s="45">
        <v>1</v>
      </c>
      <c r="O9" s="45"/>
      <c r="P9" s="45"/>
      <c r="Q9" s="45">
        <v>2</v>
      </c>
      <c r="R9" s="45"/>
      <c r="S9" s="45"/>
      <c r="T9" s="45">
        <v>3</v>
      </c>
      <c r="U9" s="45"/>
      <c r="V9" s="45"/>
      <c r="W9" s="45">
        <v>4</v>
      </c>
      <c r="X9" s="45"/>
      <c r="Y9" s="45"/>
      <c r="Z9" s="45">
        <v>5</v>
      </c>
      <c r="AA9" s="45"/>
      <c r="AB9" s="45"/>
      <c r="AC9" s="45">
        <v>6</v>
      </c>
      <c r="AD9" s="45"/>
      <c r="AE9" s="45"/>
      <c r="AF9" s="45">
        <v>7</v>
      </c>
      <c r="AG9" s="45"/>
      <c r="AH9" s="45"/>
      <c r="AI9" s="45">
        <v>8</v>
      </c>
      <c r="AJ9" s="45"/>
      <c r="AK9" s="45"/>
      <c r="AL9" s="45">
        <v>9</v>
      </c>
      <c r="AM9" s="45"/>
      <c r="AN9" s="45"/>
      <c r="AO9" s="45">
        <v>10</v>
      </c>
      <c r="AP9" s="45"/>
      <c r="AQ9" s="45"/>
      <c r="AR9" s="45">
        <v>11</v>
      </c>
      <c r="AS9" s="45"/>
      <c r="AT9" s="45"/>
      <c r="AU9" s="45">
        <v>12</v>
      </c>
      <c r="AV9" s="45"/>
      <c r="AW9" s="45"/>
      <c r="AX9" s="45">
        <v>13</v>
      </c>
      <c r="AY9" s="45"/>
      <c r="AZ9" s="45"/>
      <c r="BA9" s="45">
        <v>14</v>
      </c>
      <c r="BB9" s="29"/>
      <c r="BC9" s="29"/>
      <c r="BD9" s="11" t="s">
        <v>138</v>
      </c>
      <c r="BF9" s="14" t="s">
        <v>107</v>
      </c>
      <c r="BG9" s="14">
        <v>0</v>
      </c>
      <c r="BU9" s="39" t="s">
        <v>118</v>
      </c>
      <c r="BV9" s="28">
        <v>2</v>
      </c>
    </row>
    <row r="10" spans="2:74" hidden="1" x14ac:dyDescent="0.25">
      <c r="B10" s="6" t="str">
        <f>PROSES!B9</f>
        <v>PAI Aqidah</v>
      </c>
      <c r="C10" s="28">
        <f>PROSES!C9</f>
        <v>1</v>
      </c>
      <c r="D10" s="28">
        <f>PROSES!D9</f>
        <v>0</v>
      </c>
      <c r="E10" s="28">
        <f>PROSES!E9</f>
        <v>0</v>
      </c>
      <c r="F10" s="22">
        <f>IF(AND(E10=0),0,C10)</f>
        <v>0</v>
      </c>
      <c r="G10" s="22">
        <f>D10</f>
        <v>0</v>
      </c>
      <c r="H10" s="18">
        <f t="shared" ref="H10:H19" si="0">IF(AND(D10=$BF$3),$BG$3,IF(AND(D10=$BF$5),$BG$5,IF(AND(D10=$BF$6),$BG$6,IF(AND(D10=$BF$7),$BG$7,IF(AND(D10=$BF$8),$BG$8,IF(AND(D10=$BF$9),$BG$9,IF(AND(D10=$BF$10),$BG$10,IF(AND(D10=$BF$11),$BG$11))))))))</f>
        <v>0</v>
      </c>
      <c r="I10" s="22">
        <f>H10*C10</f>
        <v>0</v>
      </c>
      <c r="J10" s="18">
        <f>IF(AND(H10&gt;1),0,C10)</f>
        <v>1</v>
      </c>
      <c r="K10" s="18">
        <f>IF(AND(J10=0),C10,0)</f>
        <v>0</v>
      </c>
      <c r="L10" s="18" t="str">
        <f>IF(AND(J10=0),"lulus","belum")</f>
        <v>belum</v>
      </c>
      <c r="M10" s="19"/>
      <c r="N10" s="33"/>
      <c r="O10" s="22">
        <f>IF(AND(N10=$BJ$3),$C$10,0)</f>
        <v>0</v>
      </c>
      <c r="P10" s="22">
        <f>IF(AND(N10&gt;0),1,0)</f>
        <v>0</v>
      </c>
      <c r="Q10" s="18"/>
      <c r="R10" s="22">
        <f>IF(AND(Q10=$BJ$3),$C$10,0)</f>
        <v>0</v>
      </c>
      <c r="S10" s="22">
        <f>IF(AND(Q10&gt;0),1,0)</f>
        <v>0</v>
      </c>
      <c r="T10" s="33"/>
      <c r="U10" s="22">
        <f>IF(AND(T10=$BJ$3),$C$10,0)</f>
        <v>0</v>
      </c>
      <c r="V10" s="22">
        <f>IF(AND(T10&gt;0),1,0)</f>
        <v>0</v>
      </c>
      <c r="W10" s="18"/>
      <c r="X10" s="22">
        <f>IF(AND(W10=$BJ$3),$C$10,0)</f>
        <v>0</v>
      </c>
      <c r="Y10" s="22">
        <f>IF(AND(W10&gt;0),1,0)</f>
        <v>0</v>
      </c>
      <c r="Z10" s="33"/>
      <c r="AA10" s="22">
        <f>IF(AND(Z10=$BJ$3),$C$10,0)</f>
        <v>0</v>
      </c>
      <c r="AB10" s="22">
        <f>IF(AND(Z10&gt;0),1,0)</f>
        <v>0</v>
      </c>
      <c r="AC10" s="18"/>
      <c r="AD10" s="22">
        <f>IF(AND(AC10=$BJ$3),$C$10,0)</f>
        <v>0</v>
      </c>
      <c r="AE10" s="22">
        <f>IF(AND(AC10&gt;0),1,0)</f>
        <v>0</v>
      </c>
      <c r="AF10" s="33"/>
      <c r="AG10" s="22">
        <f>IF(AND(AF10=$BJ$3),$C$10,0)</f>
        <v>0</v>
      </c>
      <c r="AH10" s="22">
        <f>IF(AND(AF10&gt;0),1,0)</f>
        <v>0</v>
      </c>
      <c r="AI10" s="18"/>
      <c r="AJ10" s="22">
        <f>IF(AND(AI10=$BJ$3),$C$10,0)</f>
        <v>0</v>
      </c>
      <c r="AK10" s="22">
        <f>IF(AND(AI10&gt;0),1,0)</f>
        <v>0</v>
      </c>
      <c r="AL10" s="33"/>
      <c r="AM10" s="22">
        <f>IF(AND(AL10=$BJ$3),$C$10,0)</f>
        <v>0</v>
      </c>
      <c r="AN10" s="22">
        <f>IF(AND(AL10&gt;0),1,0)</f>
        <v>0</v>
      </c>
      <c r="AO10" s="18"/>
      <c r="AP10" s="22">
        <f>IF(AND(AO10=$BJ$3),$C$10,0)</f>
        <v>0</v>
      </c>
      <c r="AQ10" s="22">
        <f>IF(AND(AO10&gt;0),1,0)</f>
        <v>0</v>
      </c>
      <c r="AR10" s="33"/>
      <c r="AS10" s="22">
        <f>IF(AND(AR10=$BJ$3),$C$10,0)</f>
        <v>0</v>
      </c>
      <c r="AT10" s="22">
        <f>IF(AND(AR10&gt;0),1,0)</f>
        <v>0</v>
      </c>
      <c r="AU10" s="18"/>
      <c r="AV10" s="22">
        <f>IF(AND(AU10=$BJ$3),$C$10,0)</f>
        <v>0</v>
      </c>
      <c r="AW10" s="22">
        <f>IF(AND(AU10&gt;0),1,0)</f>
        <v>0</v>
      </c>
      <c r="AX10" s="33"/>
      <c r="AY10" s="22">
        <f>IF(AND(AX10=$BJ$3),$C$10,0)</f>
        <v>0</v>
      </c>
      <c r="AZ10" s="22">
        <f>IF(AND(AX10&gt;0),1,0)</f>
        <v>0</v>
      </c>
      <c r="BA10" s="18"/>
      <c r="BB10" s="22">
        <f>IF(AND(BA10=$BJ$3),$C$10,0)</f>
        <v>0</v>
      </c>
      <c r="BC10" s="22">
        <f>IF(AND(BA10&gt;0),1,0)</f>
        <v>0</v>
      </c>
      <c r="BD10" s="11" t="s">
        <v>138</v>
      </c>
      <c r="BF10" s="14" t="s">
        <v>108</v>
      </c>
      <c r="BG10" s="14">
        <v>0</v>
      </c>
      <c r="BU10" s="39" t="s">
        <v>119</v>
      </c>
      <c r="BV10" s="28">
        <v>2</v>
      </c>
    </row>
    <row r="11" spans="2:74" hidden="1" x14ac:dyDescent="0.25">
      <c r="B11" s="6" t="str">
        <f>PROSES!B10</f>
        <v>Bahasa Arab I</v>
      </c>
      <c r="C11" s="28">
        <f>PROSES!C10</f>
        <v>2</v>
      </c>
      <c r="D11" s="28">
        <f>PROSES!D10</f>
        <v>0</v>
      </c>
      <c r="E11" s="28">
        <f>PROSES!E10</f>
        <v>0</v>
      </c>
      <c r="F11" s="22">
        <f t="shared" ref="F11:F19" si="1">IF(AND(E11=0),0,C11)</f>
        <v>0</v>
      </c>
      <c r="G11" s="22">
        <f t="shared" ref="G11:G74" si="2">D11</f>
        <v>0</v>
      </c>
      <c r="H11" s="18">
        <f t="shared" si="0"/>
        <v>0</v>
      </c>
      <c r="I11" s="22">
        <f t="shared" ref="I11:I19" si="3">H11*C11</f>
        <v>0</v>
      </c>
      <c r="J11" s="18">
        <f t="shared" ref="J11:J19" si="4">IF(AND(H11&gt;1),0,C11)</f>
        <v>2</v>
      </c>
      <c r="K11" s="18">
        <f t="shared" ref="K11:K19" si="5">IF(AND(J11=0),C11,0)</f>
        <v>0</v>
      </c>
      <c r="L11" s="18" t="str">
        <f t="shared" ref="L11:L19" si="6">IF(AND(J11=0),"lulus","belum")</f>
        <v>belum</v>
      </c>
      <c r="M11" s="19"/>
      <c r="N11" s="33"/>
      <c r="O11" s="22">
        <f>IF(AND(N11=$BJ$3),$C$11,0)</f>
        <v>0</v>
      </c>
      <c r="P11" s="22">
        <f t="shared" ref="P11:P19" si="7">IF(AND(N11&gt;0),1,0)</f>
        <v>0</v>
      </c>
      <c r="Q11" s="18"/>
      <c r="R11" s="22">
        <f>IF(AND(Q11=$BJ$3),$C$11,0)</f>
        <v>0</v>
      </c>
      <c r="S11" s="22">
        <f t="shared" ref="S11:S19" si="8">IF(AND(Q11&gt;0),1,0)</f>
        <v>0</v>
      </c>
      <c r="T11" s="33"/>
      <c r="U11" s="22">
        <f>IF(AND(T11=$BJ$3),$C$11,0)</f>
        <v>0</v>
      </c>
      <c r="V11" s="22">
        <f t="shared" ref="V11:V19" si="9">IF(AND(T11&gt;0),1,0)</f>
        <v>0</v>
      </c>
      <c r="W11" s="18"/>
      <c r="X11" s="22">
        <f>IF(AND(W11=$BJ$3),$C$11,0)</f>
        <v>0</v>
      </c>
      <c r="Y11" s="22">
        <f t="shared" ref="Y11:Y19" si="10">IF(AND(W11&gt;0),1,0)</f>
        <v>0</v>
      </c>
      <c r="Z11" s="33"/>
      <c r="AA11" s="22">
        <f>IF(AND(Z11=$BJ$3),$C$11,0)</f>
        <v>0</v>
      </c>
      <c r="AB11" s="22">
        <f t="shared" ref="AB11:AB19" si="11">IF(AND(Z11&gt;0),1,0)</f>
        <v>0</v>
      </c>
      <c r="AC11" s="18"/>
      <c r="AD11" s="22">
        <f>IF(AND(AC11=$BJ$3),$C$11,0)</f>
        <v>0</v>
      </c>
      <c r="AE11" s="22">
        <f t="shared" ref="AE11:AE19" si="12">IF(AND(AC11&gt;0),1,0)</f>
        <v>0</v>
      </c>
      <c r="AF11" s="33"/>
      <c r="AG11" s="22">
        <f>IF(AND(AF11=$BJ$3),$C$11,0)</f>
        <v>0</v>
      </c>
      <c r="AH11" s="22">
        <f t="shared" ref="AH11:AH19" si="13">IF(AND(AF11&gt;0),1,0)</f>
        <v>0</v>
      </c>
      <c r="AI11" s="18"/>
      <c r="AJ11" s="22">
        <f>IF(AND(AI11=$BJ$3),$C$11,0)</f>
        <v>0</v>
      </c>
      <c r="AK11" s="22">
        <f t="shared" ref="AK11:AK19" si="14">IF(AND(AI11&gt;0),1,0)</f>
        <v>0</v>
      </c>
      <c r="AL11" s="33"/>
      <c r="AM11" s="22">
        <f>IF(AND(AL11=$BJ$3),$C$11,0)</f>
        <v>0</v>
      </c>
      <c r="AN11" s="22">
        <f t="shared" ref="AN11:AN19" si="15">IF(AND(AL11&gt;0),1,0)</f>
        <v>0</v>
      </c>
      <c r="AO11" s="18"/>
      <c r="AP11" s="22">
        <f>IF(AND(AO11=$BJ$3),$C$11,0)</f>
        <v>0</v>
      </c>
      <c r="AQ11" s="22">
        <f t="shared" ref="AQ11:AQ19" si="16">IF(AND(AO11&gt;0),1,0)</f>
        <v>0</v>
      </c>
      <c r="AR11" s="33"/>
      <c r="AS11" s="22">
        <f>IF(AND(AR11=$BJ$3),$C$11,0)</f>
        <v>0</v>
      </c>
      <c r="AT11" s="22">
        <f t="shared" ref="AT11:AT19" si="17">IF(AND(AR11&gt;0),1,0)</f>
        <v>0</v>
      </c>
      <c r="AU11" s="18"/>
      <c r="AV11" s="22">
        <f>IF(AND(AU11=$BJ$3),$C$11,0)</f>
        <v>0</v>
      </c>
      <c r="AW11" s="22">
        <f t="shared" ref="AW11:AW19" si="18">IF(AND(AU11&gt;0),1,0)</f>
        <v>0</v>
      </c>
      <c r="AX11" s="33"/>
      <c r="AY11" s="22">
        <f>IF(AND(AX11=$BJ$3),$C$11,0)</f>
        <v>0</v>
      </c>
      <c r="AZ11" s="22">
        <f t="shared" ref="AZ11:AZ19" si="19">IF(AND(AX11&gt;0),1,0)</f>
        <v>0</v>
      </c>
      <c r="BA11" s="18"/>
      <c r="BB11" s="22">
        <f>IF(AND(BA11=$BJ$3),$C$11,0)</f>
        <v>0</v>
      </c>
      <c r="BC11" s="22">
        <f t="shared" ref="BC11:BC19" si="20">IF(AND(BA11&gt;0),1,0)</f>
        <v>0</v>
      </c>
      <c r="BD11" s="11" t="s">
        <v>138</v>
      </c>
      <c r="BU11" s="39" t="s">
        <v>177</v>
      </c>
      <c r="BV11" s="28">
        <v>2</v>
      </c>
    </row>
    <row r="12" spans="2:74" hidden="1" x14ac:dyDescent="0.25">
      <c r="B12" s="6" t="str">
        <f>PROSES!B11</f>
        <v>Matematika Dasar</v>
      </c>
      <c r="C12" s="28">
        <f>PROSES!C11</f>
        <v>3</v>
      </c>
      <c r="D12" s="28">
        <f>PROSES!D11</f>
        <v>0</v>
      </c>
      <c r="E12" s="28">
        <f>PROSES!E11</f>
        <v>0</v>
      </c>
      <c r="F12" s="22">
        <f t="shared" si="1"/>
        <v>0</v>
      </c>
      <c r="G12" s="22">
        <f t="shared" si="2"/>
        <v>0</v>
      </c>
      <c r="H12" s="18">
        <f t="shared" si="0"/>
        <v>0</v>
      </c>
      <c r="I12" s="22">
        <f t="shared" si="3"/>
        <v>0</v>
      </c>
      <c r="J12" s="18">
        <f t="shared" ref="J12:J17" si="21">IF(AND(H12=0),C12,0)</f>
        <v>3</v>
      </c>
      <c r="K12" s="18">
        <f t="shared" si="5"/>
        <v>0</v>
      </c>
      <c r="L12" s="18" t="str">
        <f t="shared" si="6"/>
        <v>belum</v>
      </c>
      <c r="M12" s="19"/>
      <c r="N12" s="33"/>
      <c r="O12" s="22">
        <f>IF(AND(N12=$BJ$3),$C$12,0)</f>
        <v>0</v>
      </c>
      <c r="P12" s="22">
        <f t="shared" si="7"/>
        <v>0</v>
      </c>
      <c r="Q12" s="18"/>
      <c r="R12" s="22">
        <f>IF(AND(Q12=$BJ$3),$C$12,0)</f>
        <v>0</v>
      </c>
      <c r="S12" s="22">
        <f t="shared" si="8"/>
        <v>0</v>
      </c>
      <c r="T12" s="33"/>
      <c r="U12" s="22">
        <f>IF(AND(T12=$BJ$3),$C$12,0)</f>
        <v>0</v>
      </c>
      <c r="V12" s="22">
        <f t="shared" si="9"/>
        <v>0</v>
      </c>
      <c r="W12" s="18"/>
      <c r="X12" s="22">
        <f>IF(AND(W12=$BJ$3),$C$12,0)</f>
        <v>0</v>
      </c>
      <c r="Y12" s="22">
        <f t="shared" si="10"/>
        <v>0</v>
      </c>
      <c r="Z12" s="33"/>
      <c r="AA12" s="22">
        <f>IF(AND(Z12=$BJ$3),$C$12,0)</f>
        <v>0</v>
      </c>
      <c r="AB12" s="22">
        <f t="shared" si="11"/>
        <v>0</v>
      </c>
      <c r="AC12" s="18"/>
      <c r="AD12" s="22">
        <f>IF(AND(AC12=$BJ$3),$C$12,0)</f>
        <v>0</v>
      </c>
      <c r="AE12" s="22">
        <f t="shared" si="12"/>
        <v>0</v>
      </c>
      <c r="AF12" s="33"/>
      <c r="AG12" s="22">
        <f>IF(AND(AF12=$BJ$3),$C$12,0)</f>
        <v>0</v>
      </c>
      <c r="AH12" s="22">
        <f t="shared" si="13"/>
        <v>0</v>
      </c>
      <c r="AI12" s="18"/>
      <c r="AJ12" s="22">
        <f>IF(AND(AI12=$BJ$3),$C$12,0)</f>
        <v>0</v>
      </c>
      <c r="AK12" s="22">
        <f t="shared" si="14"/>
        <v>0</v>
      </c>
      <c r="AL12" s="33"/>
      <c r="AM12" s="22">
        <f>IF(AND(AL12=$BJ$3),$C$12,0)</f>
        <v>0</v>
      </c>
      <c r="AN12" s="22">
        <f t="shared" si="15"/>
        <v>0</v>
      </c>
      <c r="AO12" s="18"/>
      <c r="AP12" s="22">
        <f>IF(AND(AO12=$BJ$3),$C$12,0)</f>
        <v>0</v>
      </c>
      <c r="AQ12" s="22">
        <f t="shared" si="16"/>
        <v>0</v>
      </c>
      <c r="AR12" s="33"/>
      <c r="AS12" s="22">
        <f>IF(AND(AR12=$BJ$3),$C$12,0)</f>
        <v>0</v>
      </c>
      <c r="AT12" s="22">
        <f t="shared" si="17"/>
        <v>0</v>
      </c>
      <c r="AU12" s="18"/>
      <c r="AV12" s="22">
        <f>IF(AND(AU12=$BJ$3),$C$12,0)</f>
        <v>0</v>
      </c>
      <c r="AW12" s="22">
        <f t="shared" si="18"/>
        <v>0</v>
      </c>
      <c r="AX12" s="33"/>
      <c r="AY12" s="22">
        <f>IF(AND(AX12=$BJ$3),$C$12,0)</f>
        <v>0</v>
      </c>
      <c r="AZ12" s="22">
        <f t="shared" si="19"/>
        <v>0</v>
      </c>
      <c r="BA12" s="18"/>
      <c r="BB12" s="22">
        <f>IF(AND(BA12=$BJ$3),$C$12,0)</f>
        <v>0</v>
      </c>
      <c r="BC12" s="22">
        <f t="shared" si="20"/>
        <v>0</v>
      </c>
      <c r="BD12" s="11" t="s">
        <v>138</v>
      </c>
      <c r="BU12" s="177" t="s">
        <v>182</v>
      </c>
      <c r="BV12" s="28">
        <v>2</v>
      </c>
    </row>
    <row r="13" spans="2:74" hidden="1" x14ac:dyDescent="0.25">
      <c r="B13" s="6" t="str">
        <f>PROSES!B12</f>
        <v>Fisika Dasar I</v>
      </c>
      <c r="C13" s="28">
        <f>PROSES!C12</f>
        <v>2</v>
      </c>
      <c r="D13" s="28">
        <f>PROSES!D12</f>
        <v>0</v>
      </c>
      <c r="E13" s="28">
        <f>PROSES!E12</f>
        <v>0</v>
      </c>
      <c r="F13" s="22">
        <f t="shared" si="1"/>
        <v>0</v>
      </c>
      <c r="G13" s="22">
        <f t="shared" si="2"/>
        <v>0</v>
      </c>
      <c r="H13" s="18">
        <f t="shared" si="0"/>
        <v>0</v>
      </c>
      <c r="I13" s="22">
        <f t="shared" si="3"/>
        <v>0</v>
      </c>
      <c r="J13" s="18">
        <f t="shared" si="21"/>
        <v>2</v>
      </c>
      <c r="K13" s="18">
        <f t="shared" si="5"/>
        <v>0</v>
      </c>
      <c r="L13" s="18" t="str">
        <f t="shared" si="6"/>
        <v>belum</v>
      </c>
      <c r="M13" s="19"/>
      <c r="N13" s="33"/>
      <c r="O13" s="22">
        <f>IF(AND(N13=$BJ$3),$C$13,0)</f>
        <v>0</v>
      </c>
      <c r="P13" s="22">
        <f t="shared" si="7"/>
        <v>0</v>
      </c>
      <c r="Q13" s="18"/>
      <c r="R13" s="22">
        <f>IF(AND(Q13=$BJ$3),$C$13,0)</f>
        <v>0</v>
      </c>
      <c r="S13" s="22">
        <f t="shared" si="8"/>
        <v>0</v>
      </c>
      <c r="T13" s="33"/>
      <c r="U13" s="22">
        <f>IF(AND(T13=$BJ$3),$C$13,0)</f>
        <v>0</v>
      </c>
      <c r="V13" s="22">
        <f t="shared" si="9"/>
        <v>0</v>
      </c>
      <c r="W13" s="18"/>
      <c r="X13" s="22">
        <f>IF(AND(W13=$BJ$3),$C$13,0)</f>
        <v>0</v>
      </c>
      <c r="Y13" s="22">
        <f t="shared" si="10"/>
        <v>0</v>
      </c>
      <c r="Z13" s="33"/>
      <c r="AA13" s="22">
        <f>IF(AND(Z13=$BJ$3),$C$13,0)</f>
        <v>0</v>
      </c>
      <c r="AB13" s="22">
        <f t="shared" si="11"/>
        <v>0</v>
      </c>
      <c r="AC13" s="18"/>
      <c r="AD13" s="22">
        <f>IF(AND(AC13=$BJ$3),$C$13,0)</f>
        <v>0</v>
      </c>
      <c r="AE13" s="22">
        <f t="shared" si="12"/>
        <v>0</v>
      </c>
      <c r="AF13" s="33"/>
      <c r="AG13" s="22">
        <f>IF(AND(AF13=$BJ$3),$C$13,0)</f>
        <v>0</v>
      </c>
      <c r="AH13" s="22">
        <f t="shared" si="13"/>
        <v>0</v>
      </c>
      <c r="AI13" s="18"/>
      <c r="AJ13" s="22">
        <f>IF(AND(AI13=$BJ$3),$C$13,0)</f>
        <v>0</v>
      </c>
      <c r="AK13" s="22">
        <f t="shared" si="14"/>
        <v>0</v>
      </c>
      <c r="AL13" s="33"/>
      <c r="AM13" s="22">
        <f>IF(AND(AL13=$BJ$3),$C$13,0)</f>
        <v>0</v>
      </c>
      <c r="AN13" s="22">
        <f t="shared" si="15"/>
        <v>0</v>
      </c>
      <c r="AO13" s="18"/>
      <c r="AP13" s="22">
        <f>IF(AND(AO13=$BJ$3),$C$13,0)</f>
        <v>0</v>
      </c>
      <c r="AQ13" s="22">
        <f t="shared" si="16"/>
        <v>0</v>
      </c>
      <c r="AR13" s="33"/>
      <c r="AS13" s="22">
        <f>IF(AND(AR13=$BJ$3),$C$13,0)</f>
        <v>0</v>
      </c>
      <c r="AT13" s="22">
        <f t="shared" si="17"/>
        <v>0</v>
      </c>
      <c r="AU13" s="18"/>
      <c r="AV13" s="22">
        <f>IF(AND(AU13=$BJ$3),$C$13,0)</f>
        <v>0</v>
      </c>
      <c r="AW13" s="22">
        <f t="shared" si="18"/>
        <v>0</v>
      </c>
      <c r="AX13" s="33"/>
      <c r="AY13" s="22">
        <f>IF(AND(AX13=$BJ$3),$C$13,0)</f>
        <v>0</v>
      </c>
      <c r="AZ13" s="22">
        <f t="shared" si="19"/>
        <v>0</v>
      </c>
      <c r="BA13" s="18"/>
      <c r="BB13" s="22">
        <f>IF(AND(BA13=$BJ$3),$C$13,0)</f>
        <v>0</v>
      </c>
      <c r="BC13" s="22">
        <f t="shared" si="20"/>
        <v>0</v>
      </c>
      <c r="BD13" s="11" t="s">
        <v>138</v>
      </c>
      <c r="BU13" s="177" t="s">
        <v>183</v>
      </c>
      <c r="BV13" s="28">
        <v>2</v>
      </c>
    </row>
    <row r="14" spans="2:74" hidden="1" x14ac:dyDescent="0.25">
      <c r="B14" s="6" t="str">
        <f>PROSES!B13</f>
        <v>Kimia Dasar</v>
      </c>
      <c r="C14" s="28">
        <f>PROSES!C13</f>
        <v>2</v>
      </c>
      <c r="D14" s="28">
        <f>PROSES!D13</f>
        <v>0</v>
      </c>
      <c r="E14" s="28">
        <f>PROSES!E13</f>
        <v>0</v>
      </c>
      <c r="F14" s="22">
        <f t="shared" si="1"/>
        <v>0</v>
      </c>
      <c r="G14" s="22">
        <f t="shared" si="2"/>
        <v>0</v>
      </c>
      <c r="H14" s="18">
        <f t="shared" si="0"/>
        <v>0</v>
      </c>
      <c r="I14" s="22">
        <f t="shared" si="3"/>
        <v>0</v>
      </c>
      <c r="J14" s="18">
        <f t="shared" si="21"/>
        <v>2</v>
      </c>
      <c r="K14" s="18">
        <f t="shared" si="5"/>
        <v>0</v>
      </c>
      <c r="L14" s="18" t="str">
        <f t="shared" si="6"/>
        <v>belum</v>
      </c>
      <c r="M14" s="19"/>
      <c r="N14" s="33"/>
      <c r="O14" s="22">
        <f>IF(AND(N14=$BJ$3),$C$14,0)</f>
        <v>0</v>
      </c>
      <c r="P14" s="22">
        <f t="shared" si="7"/>
        <v>0</v>
      </c>
      <c r="Q14" s="18"/>
      <c r="R14" s="22">
        <f>IF(AND(Q14=$BJ$3),$C$14,0)</f>
        <v>0</v>
      </c>
      <c r="S14" s="22">
        <f t="shared" si="8"/>
        <v>0</v>
      </c>
      <c r="T14" s="33"/>
      <c r="U14" s="22">
        <f>IF(AND(T14=$BJ$3),$C$14,0)</f>
        <v>0</v>
      </c>
      <c r="V14" s="22">
        <f t="shared" si="9"/>
        <v>0</v>
      </c>
      <c r="W14" s="18"/>
      <c r="X14" s="22">
        <f>IF(AND(W14=$BJ$3),$C$14,0)</f>
        <v>0</v>
      </c>
      <c r="Y14" s="22">
        <f t="shared" si="10"/>
        <v>0</v>
      </c>
      <c r="Z14" s="33"/>
      <c r="AA14" s="22">
        <f>IF(AND(Z14=$BJ$3),$C$14,0)</f>
        <v>0</v>
      </c>
      <c r="AB14" s="22">
        <f t="shared" si="11"/>
        <v>0</v>
      </c>
      <c r="AC14" s="18"/>
      <c r="AD14" s="22">
        <f>IF(AND(AC14=$BJ$3),$C$14,0)</f>
        <v>0</v>
      </c>
      <c r="AE14" s="22">
        <f t="shared" si="12"/>
        <v>0</v>
      </c>
      <c r="AF14" s="33"/>
      <c r="AG14" s="22">
        <f>IF(AND(AF14=$BJ$3),$C$14,0)</f>
        <v>0</v>
      </c>
      <c r="AH14" s="22">
        <f t="shared" si="13"/>
        <v>0</v>
      </c>
      <c r="AI14" s="18"/>
      <c r="AJ14" s="22">
        <f>IF(AND(AI14=$BJ$3),$C$14,0)</f>
        <v>0</v>
      </c>
      <c r="AK14" s="22">
        <f t="shared" si="14"/>
        <v>0</v>
      </c>
      <c r="AL14" s="33"/>
      <c r="AM14" s="22">
        <f>IF(AND(AL14=$BJ$3),$C$14,0)</f>
        <v>0</v>
      </c>
      <c r="AN14" s="22">
        <f t="shared" si="15"/>
        <v>0</v>
      </c>
      <c r="AO14" s="18"/>
      <c r="AP14" s="22">
        <f>IF(AND(AO14=$BJ$3),$C$14,0)</f>
        <v>0</v>
      </c>
      <c r="AQ14" s="22">
        <f t="shared" si="16"/>
        <v>0</v>
      </c>
      <c r="AR14" s="33"/>
      <c r="AS14" s="22">
        <f>IF(AND(AR14=$BJ$3),$C$14,0)</f>
        <v>0</v>
      </c>
      <c r="AT14" s="22">
        <f t="shared" si="17"/>
        <v>0</v>
      </c>
      <c r="AU14" s="18"/>
      <c r="AV14" s="22">
        <f>IF(AND(AU14=$BJ$3),$C$14,0)</f>
        <v>0</v>
      </c>
      <c r="AW14" s="22">
        <f t="shared" si="18"/>
        <v>0</v>
      </c>
      <c r="AX14" s="33"/>
      <c r="AY14" s="22">
        <f>IF(AND(AX14=$BJ$3),$C$14,0)</f>
        <v>0</v>
      </c>
      <c r="AZ14" s="22">
        <f t="shared" si="19"/>
        <v>0</v>
      </c>
      <c r="BA14" s="18"/>
      <c r="BB14" s="22">
        <f>IF(AND(BA14=$BJ$3),$C$14,0)</f>
        <v>0</v>
      </c>
      <c r="BC14" s="22">
        <f t="shared" si="20"/>
        <v>0</v>
      </c>
      <c r="BD14" s="11" t="s">
        <v>138</v>
      </c>
      <c r="BU14" s="177" t="s">
        <v>184</v>
      </c>
      <c r="BV14" s="28">
        <v>2</v>
      </c>
    </row>
    <row r="15" spans="2:74" hidden="1" x14ac:dyDescent="0.25">
      <c r="B15" s="6" t="str">
        <f>PROSES!B14</f>
        <v>Bahasa Indonesia</v>
      </c>
      <c r="C15" s="28">
        <f>PROSES!C14</f>
        <v>2</v>
      </c>
      <c r="D15" s="28">
        <f>PROSES!D14</f>
        <v>0</v>
      </c>
      <c r="E15" s="28">
        <f>PROSES!E14</f>
        <v>0</v>
      </c>
      <c r="F15" s="22">
        <f t="shared" si="1"/>
        <v>0</v>
      </c>
      <c r="G15" s="22">
        <f t="shared" si="2"/>
        <v>0</v>
      </c>
      <c r="H15" s="18">
        <f t="shared" si="0"/>
        <v>0</v>
      </c>
      <c r="I15" s="22">
        <f t="shared" si="3"/>
        <v>0</v>
      </c>
      <c r="J15" s="18">
        <f t="shared" si="21"/>
        <v>2</v>
      </c>
      <c r="K15" s="18">
        <f t="shared" si="5"/>
        <v>0</v>
      </c>
      <c r="L15" s="18" t="str">
        <f t="shared" si="6"/>
        <v>belum</v>
      </c>
      <c r="M15" s="19"/>
      <c r="N15" s="33"/>
      <c r="O15" s="22">
        <f>IF(AND(N15=$BJ$3),$C$15,0)</f>
        <v>0</v>
      </c>
      <c r="P15" s="22">
        <f t="shared" si="7"/>
        <v>0</v>
      </c>
      <c r="Q15" s="18"/>
      <c r="R15" s="22">
        <f>IF(AND(Q15=$BJ$3),$C$15,0)</f>
        <v>0</v>
      </c>
      <c r="S15" s="22">
        <f t="shared" si="8"/>
        <v>0</v>
      </c>
      <c r="T15" s="33"/>
      <c r="U15" s="22">
        <f>IF(AND(T15=$BJ$3),$C$15,0)</f>
        <v>0</v>
      </c>
      <c r="V15" s="22">
        <f t="shared" si="9"/>
        <v>0</v>
      </c>
      <c r="W15" s="18"/>
      <c r="X15" s="22">
        <f>IF(AND(W15=$BJ$3),$C$15,0)</f>
        <v>0</v>
      </c>
      <c r="Y15" s="22">
        <f t="shared" si="10"/>
        <v>0</v>
      </c>
      <c r="Z15" s="33"/>
      <c r="AA15" s="22">
        <f>IF(AND(Z15=$BJ$3),$C$15,0)</f>
        <v>0</v>
      </c>
      <c r="AB15" s="22">
        <f t="shared" si="11"/>
        <v>0</v>
      </c>
      <c r="AC15" s="18"/>
      <c r="AD15" s="22">
        <f>IF(AND(AC15=$BJ$3),$C$15,0)</f>
        <v>0</v>
      </c>
      <c r="AE15" s="22">
        <f t="shared" si="12"/>
        <v>0</v>
      </c>
      <c r="AF15" s="33"/>
      <c r="AG15" s="22">
        <f>IF(AND(AF15=$BJ$3),$C$15,0)</f>
        <v>0</v>
      </c>
      <c r="AH15" s="22">
        <f t="shared" si="13"/>
        <v>0</v>
      </c>
      <c r="AI15" s="18"/>
      <c r="AJ15" s="22">
        <f>IF(AND(AI15=$BJ$3),$C$15,0)</f>
        <v>0</v>
      </c>
      <c r="AK15" s="22">
        <f t="shared" si="14"/>
        <v>0</v>
      </c>
      <c r="AL15" s="33"/>
      <c r="AM15" s="22">
        <f>IF(AND(AL15=$BJ$3),$C$15,0)</f>
        <v>0</v>
      </c>
      <c r="AN15" s="22">
        <f t="shared" si="15"/>
        <v>0</v>
      </c>
      <c r="AO15" s="18"/>
      <c r="AP15" s="22">
        <f>IF(AND(AO15=$BJ$3),$C$15,0)</f>
        <v>0</v>
      </c>
      <c r="AQ15" s="22">
        <f t="shared" si="16"/>
        <v>0</v>
      </c>
      <c r="AR15" s="33"/>
      <c r="AS15" s="22">
        <f>IF(AND(AR15=$BJ$3),$C$15,0)</f>
        <v>0</v>
      </c>
      <c r="AT15" s="22">
        <f t="shared" si="17"/>
        <v>0</v>
      </c>
      <c r="AU15" s="18"/>
      <c r="AV15" s="22">
        <f>IF(AND(AU15=$BJ$3),$C$15,0)</f>
        <v>0</v>
      </c>
      <c r="AW15" s="22">
        <f t="shared" si="18"/>
        <v>0</v>
      </c>
      <c r="AX15" s="33"/>
      <c r="AY15" s="22">
        <f>IF(AND(AX15=$BJ$3),$C$15,0)</f>
        <v>0</v>
      </c>
      <c r="AZ15" s="22">
        <f t="shared" si="19"/>
        <v>0</v>
      </c>
      <c r="BA15" s="18"/>
      <c r="BB15" s="22">
        <f>IF(AND(BA15=$BJ$3),$C$15,0)</f>
        <v>0</v>
      </c>
      <c r="BC15" s="22">
        <f t="shared" si="20"/>
        <v>0</v>
      </c>
      <c r="BD15" s="11" t="s">
        <v>138</v>
      </c>
      <c r="BU15" s="178" t="s">
        <v>185</v>
      </c>
      <c r="BV15" s="28">
        <v>2</v>
      </c>
    </row>
    <row r="16" spans="2:74" hidden="1" x14ac:dyDescent="0.25">
      <c r="B16" s="6" t="str">
        <f>PROSES!B15</f>
        <v>Pengantar Farmasi Islam</v>
      </c>
      <c r="C16" s="28">
        <f>PROSES!C15</f>
        <v>2</v>
      </c>
      <c r="D16" s="28">
        <f>PROSES!D15</f>
        <v>0</v>
      </c>
      <c r="E16" s="28">
        <f>PROSES!E15</f>
        <v>0</v>
      </c>
      <c r="F16" s="22">
        <f t="shared" si="1"/>
        <v>0</v>
      </c>
      <c r="G16" s="22">
        <f t="shared" si="2"/>
        <v>0</v>
      </c>
      <c r="H16" s="18">
        <f t="shared" si="0"/>
        <v>0</v>
      </c>
      <c r="I16" s="22">
        <f t="shared" si="3"/>
        <v>0</v>
      </c>
      <c r="J16" s="18">
        <f t="shared" si="21"/>
        <v>2</v>
      </c>
      <c r="K16" s="18">
        <f t="shared" si="5"/>
        <v>0</v>
      </c>
      <c r="L16" s="18" t="str">
        <f t="shared" si="6"/>
        <v>belum</v>
      </c>
      <c r="M16" s="19"/>
      <c r="N16" s="33"/>
      <c r="O16" s="22">
        <f>IF(AND(N16=$BJ$3),$C$16,0)</f>
        <v>0</v>
      </c>
      <c r="P16" s="22">
        <f t="shared" si="7"/>
        <v>0</v>
      </c>
      <c r="Q16" s="18"/>
      <c r="R16" s="22">
        <f>IF(AND(Q16=$BJ$3),$C$16,0)</f>
        <v>0</v>
      </c>
      <c r="S16" s="22">
        <f t="shared" si="8"/>
        <v>0</v>
      </c>
      <c r="T16" s="33"/>
      <c r="U16" s="22">
        <f>IF(AND(T16=$BJ$3),$C$16,0)</f>
        <v>0</v>
      </c>
      <c r="V16" s="22">
        <f t="shared" si="9"/>
        <v>0</v>
      </c>
      <c r="W16" s="18"/>
      <c r="X16" s="22">
        <f>IF(AND(W16=$BJ$3),$C$16,0)</f>
        <v>0</v>
      </c>
      <c r="Y16" s="22">
        <f t="shared" si="10"/>
        <v>0</v>
      </c>
      <c r="Z16" s="33"/>
      <c r="AA16" s="22">
        <f>IF(AND(Z16=$BJ$3),$C$16,0)</f>
        <v>0</v>
      </c>
      <c r="AB16" s="22">
        <f t="shared" si="11"/>
        <v>0</v>
      </c>
      <c r="AC16" s="18"/>
      <c r="AD16" s="22">
        <f>IF(AND(AC16=$BJ$3),$C$16,0)</f>
        <v>0</v>
      </c>
      <c r="AE16" s="22">
        <f t="shared" si="12"/>
        <v>0</v>
      </c>
      <c r="AF16" s="33"/>
      <c r="AG16" s="22">
        <f>IF(AND(AF16=$BJ$3),$C$16,0)</f>
        <v>0</v>
      </c>
      <c r="AH16" s="22">
        <f t="shared" si="13"/>
        <v>0</v>
      </c>
      <c r="AI16" s="18"/>
      <c r="AJ16" s="22">
        <f>IF(AND(AI16=$BJ$3),$C$16,0)</f>
        <v>0</v>
      </c>
      <c r="AK16" s="22">
        <f t="shared" si="14"/>
        <v>0</v>
      </c>
      <c r="AL16" s="33"/>
      <c r="AM16" s="22">
        <f>IF(AND(AL16=$BJ$3),$C$16,0)</f>
        <v>0</v>
      </c>
      <c r="AN16" s="22">
        <f t="shared" si="15"/>
        <v>0</v>
      </c>
      <c r="AO16" s="18"/>
      <c r="AP16" s="22">
        <f>IF(AND(AO16=$BJ$3),$C$16,0)</f>
        <v>0</v>
      </c>
      <c r="AQ16" s="22">
        <f t="shared" si="16"/>
        <v>0</v>
      </c>
      <c r="AR16" s="33"/>
      <c r="AS16" s="22">
        <f>IF(AND(AR16=$BJ$3),$C$16,0)</f>
        <v>0</v>
      </c>
      <c r="AT16" s="22">
        <f t="shared" si="17"/>
        <v>0</v>
      </c>
      <c r="AU16" s="18"/>
      <c r="AV16" s="22">
        <f>IF(AND(AU16=$BJ$3),$C$16,0)</f>
        <v>0</v>
      </c>
      <c r="AW16" s="22">
        <f t="shared" si="18"/>
        <v>0</v>
      </c>
      <c r="AX16" s="33"/>
      <c r="AY16" s="22">
        <f>IF(AND(AX16=$BJ$3),$C$16,0)</f>
        <v>0</v>
      </c>
      <c r="AZ16" s="22">
        <f t="shared" si="19"/>
        <v>0</v>
      </c>
      <c r="BA16" s="18"/>
      <c r="BB16" s="22">
        <f>IF(AND(BA16=$BJ$3),$C$16,0)</f>
        <v>0</v>
      </c>
      <c r="BC16" s="22">
        <f t="shared" si="20"/>
        <v>0</v>
      </c>
      <c r="BD16" s="11" t="s">
        <v>138</v>
      </c>
      <c r="BU16" s="178" t="s">
        <v>186</v>
      </c>
      <c r="BV16" s="28">
        <v>2</v>
      </c>
    </row>
    <row r="17" spans="2:74" hidden="1" x14ac:dyDescent="0.25">
      <c r="B17" s="6" t="str">
        <f>PROSES!B16</f>
        <v>Biologi Sel</v>
      </c>
      <c r="C17" s="28">
        <f>PROSES!C16</f>
        <v>2</v>
      </c>
      <c r="D17" s="28">
        <f>PROSES!D16</f>
        <v>0</v>
      </c>
      <c r="E17" s="28">
        <f>PROSES!E16</f>
        <v>0</v>
      </c>
      <c r="F17" s="22">
        <f t="shared" si="1"/>
        <v>0</v>
      </c>
      <c r="G17" s="22">
        <f t="shared" si="2"/>
        <v>0</v>
      </c>
      <c r="H17" s="18">
        <f t="shared" si="0"/>
        <v>0</v>
      </c>
      <c r="I17" s="22">
        <f t="shared" si="3"/>
        <v>0</v>
      </c>
      <c r="J17" s="18">
        <f t="shared" si="21"/>
        <v>2</v>
      </c>
      <c r="K17" s="18">
        <f t="shared" si="5"/>
        <v>0</v>
      </c>
      <c r="L17" s="18" t="str">
        <f t="shared" si="6"/>
        <v>belum</v>
      </c>
      <c r="M17" s="19"/>
      <c r="N17" s="33"/>
      <c r="O17" s="22">
        <f>IF(AND(N17=$BJ$3),$C$17,0)</f>
        <v>0</v>
      </c>
      <c r="P17" s="22">
        <f t="shared" si="7"/>
        <v>0</v>
      </c>
      <c r="Q17" s="18"/>
      <c r="R17" s="22">
        <f>IF(AND(Q17=$BJ$3),$C$17,0)</f>
        <v>0</v>
      </c>
      <c r="S17" s="22">
        <f t="shared" si="8"/>
        <v>0</v>
      </c>
      <c r="T17" s="33"/>
      <c r="U17" s="22">
        <f>IF(AND(T17=$BJ$3),$C$17,0)</f>
        <v>0</v>
      </c>
      <c r="V17" s="22">
        <f t="shared" si="9"/>
        <v>0</v>
      </c>
      <c r="W17" s="18"/>
      <c r="X17" s="22">
        <f>IF(AND(W17=$BJ$3),$C$17,0)</f>
        <v>0</v>
      </c>
      <c r="Y17" s="22">
        <f t="shared" si="10"/>
        <v>0</v>
      </c>
      <c r="Z17" s="33"/>
      <c r="AA17" s="22">
        <f>IF(AND(Z17=$BJ$3),$C$17,0)</f>
        <v>0</v>
      </c>
      <c r="AB17" s="22">
        <f t="shared" si="11"/>
        <v>0</v>
      </c>
      <c r="AC17" s="18"/>
      <c r="AD17" s="22">
        <f>IF(AND(AC17=$BJ$3),$C$17,0)</f>
        <v>0</v>
      </c>
      <c r="AE17" s="22">
        <f t="shared" si="12"/>
        <v>0</v>
      </c>
      <c r="AF17" s="33"/>
      <c r="AG17" s="22">
        <f>IF(AND(AF17=$BJ$3),$C$17,0)</f>
        <v>0</v>
      </c>
      <c r="AH17" s="22">
        <f t="shared" si="13"/>
        <v>0</v>
      </c>
      <c r="AI17" s="18"/>
      <c r="AJ17" s="22">
        <f>IF(AND(AI17=$BJ$3),$C$17,0)</f>
        <v>0</v>
      </c>
      <c r="AK17" s="22">
        <f t="shared" si="14"/>
        <v>0</v>
      </c>
      <c r="AL17" s="33"/>
      <c r="AM17" s="22">
        <f>IF(AND(AL17=$BJ$3),$C$17,0)</f>
        <v>0</v>
      </c>
      <c r="AN17" s="22">
        <f t="shared" si="15"/>
        <v>0</v>
      </c>
      <c r="AO17" s="18"/>
      <c r="AP17" s="22">
        <f>IF(AND(AO17=$BJ$3),$C$17,0)</f>
        <v>0</v>
      </c>
      <c r="AQ17" s="22">
        <f t="shared" si="16"/>
        <v>0</v>
      </c>
      <c r="AR17" s="33"/>
      <c r="AS17" s="22">
        <f>IF(AND(AR17=$BJ$3),$C$17,0)</f>
        <v>0</v>
      </c>
      <c r="AT17" s="22">
        <f t="shared" si="17"/>
        <v>0</v>
      </c>
      <c r="AU17" s="18"/>
      <c r="AV17" s="22">
        <f>IF(AND(AU17=$BJ$3),$C$17,0)</f>
        <v>0</v>
      </c>
      <c r="AW17" s="22">
        <f t="shared" si="18"/>
        <v>0</v>
      </c>
      <c r="AX17" s="33"/>
      <c r="AY17" s="22">
        <f>IF(AND(AX17=$BJ$3),$C$17,0)</f>
        <v>0</v>
      </c>
      <c r="AZ17" s="22">
        <f t="shared" si="19"/>
        <v>0</v>
      </c>
      <c r="BA17" s="18"/>
      <c r="BB17" s="22">
        <f>IF(AND(BA17=$BJ$3),$C$17,0)</f>
        <v>0</v>
      </c>
      <c r="BC17" s="22">
        <f t="shared" si="20"/>
        <v>0</v>
      </c>
      <c r="BD17" s="11" t="s">
        <v>138</v>
      </c>
      <c r="BU17" s="178"/>
      <c r="BV17" s="28">
        <v>0</v>
      </c>
    </row>
    <row r="18" spans="2:74" hidden="1" x14ac:dyDescent="0.25">
      <c r="B18" s="6" t="str">
        <f>PROSES!B17</f>
        <v>Praktikum Fisika Dasar</v>
      </c>
      <c r="C18" s="28">
        <f>PROSES!C17</f>
        <v>1</v>
      </c>
      <c r="D18" s="28">
        <f>PROSES!D17</f>
        <v>0</v>
      </c>
      <c r="E18" s="28">
        <f>PROSES!E17</f>
        <v>0</v>
      </c>
      <c r="F18" s="22">
        <f t="shared" si="1"/>
        <v>0</v>
      </c>
      <c r="G18" s="22">
        <f t="shared" si="2"/>
        <v>0</v>
      </c>
      <c r="H18" s="18">
        <f t="shared" si="0"/>
        <v>0</v>
      </c>
      <c r="I18" s="22">
        <f t="shared" si="3"/>
        <v>0</v>
      </c>
      <c r="J18" s="18">
        <f t="shared" si="4"/>
        <v>1</v>
      </c>
      <c r="K18" s="18">
        <f t="shared" si="5"/>
        <v>0</v>
      </c>
      <c r="L18" s="18" t="str">
        <f t="shared" si="6"/>
        <v>belum</v>
      </c>
      <c r="M18" s="19"/>
      <c r="N18" s="33"/>
      <c r="O18" s="22">
        <f>IF(AND(N18=$BJ$3),$C$18,0)</f>
        <v>0</v>
      </c>
      <c r="P18" s="22">
        <f t="shared" si="7"/>
        <v>0</v>
      </c>
      <c r="Q18" s="18"/>
      <c r="R18" s="22">
        <f>IF(AND(Q18=$BJ$3),$C$18,0)</f>
        <v>0</v>
      </c>
      <c r="S18" s="22">
        <f t="shared" si="8"/>
        <v>0</v>
      </c>
      <c r="T18" s="33"/>
      <c r="U18" s="22">
        <f>IF(AND(T18=$BJ$3),$C$18,0)</f>
        <v>0</v>
      </c>
      <c r="V18" s="22">
        <f t="shared" si="9"/>
        <v>0</v>
      </c>
      <c r="W18" s="18"/>
      <c r="X18" s="22">
        <f>IF(AND(W18=$BJ$3),$C$18,0)</f>
        <v>0</v>
      </c>
      <c r="Y18" s="22">
        <f t="shared" si="10"/>
        <v>0</v>
      </c>
      <c r="Z18" s="33"/>
      <c r="AA18" s="22">
        <f>IF(AND(Z18=$BJ$3),$C$18,0)</f>
        <v>0</v>
      </c>
      <c r="AB18" s="22">
        <f t="shared" si="11"/>
        <v>0</v>
      </c>
      <c r="AC18" s="18"/>
      <c r="AD18" s="22">
        <f>IF(AND(AC18=$BJ$3),$C$18,0)</f>
        <v>0</v>
      </c>
      <c r="AE18" s="22">
        <f t="shared" si="12"/>
        <v>0</v>
      </c>
      <c r="AF18" s="33"/>
      <c r="AG18" s="22">
        <f>IF(AND(AF18=$BJ$3),$C$18,0)</f>
        <v>0</v>
      </c>
      <c r="AH18" s="22">
        <f t="shared" si="13"/>
        <v>0</v>
      </c>
      <c r="AI18" s="18"/>
      <c r="AJ18" s="22">
        <f>IF(AND(AI18=$BJ$3),$C$18,0)</f>
        <v>0</v>
      </c>
      <c r="AK18" s="22">
        <f t="shared" si="14"/>
        <v>0</v>
      </c>
      <c r="AL18" s="33"/>
      <c r="AM18" s="22">
        <f>IF(AND(AL18=$BJ$3),$C$18,0)</f>
        <v>0</v>
      </c>
      <c r="AN18" s="22">
        <f t="shared" si="15"/>
        <v>0</v>
      </c>
      <c r="AO18" s="18"/>
      <c r="AP18" s="22">
        <f>IF(AND(AO18=$BJ$3),$C$18,0)</f>
        <v>0</v>
      </c>
      <c r="AQ18" s="22">
        <f t="shared" si="16"/>
        <v>0</v>
      </c>
      <c r="AR18" s="33"/>
      <c r="AS18" s="22">
        <f>IF(AND(AR18=$BJ$3),$C$18,0)</f>
        <v>0</v>
      </c>
      <c r="AT18" s="22">
        <f t="shared" si="17"/>
        <v>0</v>
      </c>
      <c r="AU18" s="18"/>
      <c r="AV18" s="22">
        <f>IF(AND(AU18=$BJ$3),$C$18,0)</f>
        <v>0</v>
      </c>
      <c r="AW18" s="22">
        <f t="shared" si="18"/>
        <v>0</v>
      </c>
      <c r="AX18" s="33"/>
      <c r="AY18" s="22">
        <f>IF(AND(AX18=$BJ$3),$C$18,0)</f>
        <v>0</v>
      </c>
      <c r="AZ18" s="22">
        <f t="shared" si="19"/>
        <v>0</v>
      </c>
      <c r="BA18" s="18"/>
      <c r="BB18" s="22">
        <f>IF(AND(BA18=$BJ$3),$C$18,0)</f>
        <v>0</v>
      </c>
      <c r="BC18" s="22">
        <f t="shared" si="20"/>
        <v>0</v>
      </c>
      <c r="BD18" s="11" t="s">
        <v>138</v>
      </c>
      <c r="BV18" s="28">
        <v>0</v>
      </c>
    </row>
    <row r="19" spans="2:74" hidden="1" x14ac:dyDescent="0.25">
      <c r="B19" s="6" t="str">
        <f>PROSES!B18</f>
        <v>Praktikum Kimia Dasar</v>
      </c>
      <c r="C19" s="28">
        <f>PROSES!C18</f>
        <v>1</v>
      </c>
      <c r="D19" s="28">
        <f>PROSES!D18</f>
        <v>0</v>
      </c>
      <c r="E19" s="28">
        <f>PROSES!E18</f>
        <v>0</v>
      </c>
      <c r="F19" s="22">
        <f t="shared" si="1"/>
        <v>0</v>
      </c>
      <c r="G19" s="22">
        <f t="shared" si="2"/>
        <v>0</v>
      </c>
      <c r="H19" s="18">
        <f t="shared" si="0"/>
        <v>0</v>
      </c>
      <c r="I19" s="22">
        <f t="shared" si="3"/>
        <v>0</v>
      </c>
      <c r="J19" s="18">
        <f t="shared" si="4"/>
        <v>1</v>
      </c>
      <c r="K19" s="18">
        <f t="shared" si="5"/>
        <v>0</v>
      </c>
      <c r="L19" s="18" t="str">
        <f t="shared" si="6"/>
        <v>belum</v>
      </c>
      <c r="M19" s="19" t="s">
        <v>4</v>
      </c>
      <c r="N19" s="33"/>
      <c r="O19" s="22">
        <f>IF(AND(N19=$BJ$3),$C$19,0)</f>
        <v>0</v>
      </c>
      <c r="P19" s="22">
        <f t="shared" si="7"/>
        <v>0</v>
      </c>
      <c r="Q19" s="18"/>
      <c r="R19" s="22">
        <f>IF(AND(Q19=$BJ$3),$C$19,0)</f>
        <v>0</v>
      </c>
      <c r="S19" s="22">
        <f t="shared" si="8"/>
        <v>0</v>
      </c>
      <c r="T19" s="33"/>
      <c r="U19" s="22">
        <f>IF(AND(T19=$BJ$3),$C$19,0)</f>
        <v>0</v>
      </c>
      <c r="V19" s="22">
        <f t="shared" si="9"/>
        <v>0</v>
      </c>
      <c r="W19" s="18"/>
      <c r="X19" s="22">
        <f>IF(AND(W19=$BJ$3),$C$19,0)</f>
        <v>0</v>
      </c>
      <c r="Y19" s="22">
        <f t="shared" si="10"/>
        <v>0</v>
      </c>
      <c r="Z19" s="33"/>
      <c r="AA19" s="22">
        <f>IF(AND(Z19=$BJ$3),$C$19,0)</f>
        <v>0</v>
      </c>
      <c r="AB19" s="22">
        <f t="shared" si="11"/>
        <v>0</v>
      </c>
      <c r="AC19" s="18"/>
      <c r="AD19" s="22">
        <f>IF(AND(AC19=$BJ$3),$C$19,0)</f>
        <v>0</v>
      </c>
      <c r="AE19" s="22">
        <f t="shared" si="12"/>
        <v>0</v>
      </c>
      <c r="AF19" s="33"/>
      <c r="AG19" s="22">
        <f>IF(AND(AF19=$BJ$3),$C$19,0)</f>
        <v>0</v>
      </c>
      <c r="AH19" s="22">
        <f t="shared" si="13"/>
        <v>0</v>
      </c>
      <c r="AI19" s="18"/>
      <c r="AJ19" s="22">
        <f>IF(AND(AI19=$BJ$3),$C$19,0)</f>
        <v>0</v>
      </c>
      <c r="AK19" s="22">
        <f t="shared" si="14"/>
        <v>0</v>
      </c>
      <c r="AL19" s="33"/>
      <c r="AM19" s="22">
        <f>IF(AND(AL19=$BJ$3),$C$19,0)</f>
        <v>0</v>
      </c>
      <c r="AN19" s="22">
        <f t="shared" si="15"/>
        <v>0</v>
      </c>
      <c r="AO19" s="18"/>
      <c r="AP19" s="22">
        <f>IF(AND(AO19=$BJ$3),$C$19,0)</f>
        <v>0</v>
      </c>
      <c r="AQ19" s="22">
        <f t="shared" si="16"/>
        <v>0</v>
      </c>
      <c r="AR19" s="33"/>
      <c r="AS19" s="22">
        <f>IF(AND(AR19=$BJ$3),$C$19,0)</f>
        <v>0</v>
      </c>
      <c r="AT19" s="22">
        <f t="shared" si="17"/>
        <v>0</v>
      </c>
      <c r="AU19" s="18"/>
      <c r="AV19" s="22">
        <f>IF(AND(AU19=$BJ$3),$C$19,0)</f>
        <v>0</v>
      </c>
      <c r="AW19" s="22">
        <f t="shared" si="18"/>
        <v>0</v>
      </c>
      <c r="AX19" s="33"/>
      <c r="AY19" s="22">
        <f>IF(AND(AX19=$BJ$3),$C$19,0)</f>
        <v>0</v>
      </c>
      <c r="AZ19" s="22">
        <f t="shared" si="19"/>
        <v>0</v>
      </c>
      <c r="BA19" s="18"/>
      <c r="BB19" s="22">
        <f>IF(AND(BA19=$BJ$3),$C$19,0)</f>
        <v>0</v>
      </c>
      <c r="BC19" s="22">
        <f t="shared" si="20"/>
        <v>0</v>
      </c>
      <c r="BD19" s="11" t="s">
        <v>138</v>
      </c>
      <c r="BV19" s="28">
        <v>0</v>
      </c>
    </row>
    <row r="20" spans="2:74" hidden="1" x14ac:dyDescent="0.25">
      <c r="B20" s="10" t="s">
        <v>21</v>
      </c>
      <c r="C20" s="20">
        <f>SUM(C10:C19)</f>
        <v>18</v>
      </c>
      <c r="D20" s="28"/>
      <c r="F20" s="19">
        <f>SUM(F10:F19)</f>
        <v>0</v>
      </c>
      <c r="H20" s="19">
        <f>SUM(H10:H19)</f>
        <v>0</v>
      </c>
      <c r="I20" s="19">
        <f>SUM(I10:I19)</f>
        <v>0</v>
      </c>
      <c r="J20" s="19">
        <f>SUM(J10:J19)</f>
        <v>18</v>
      </c>
      <c r="K20" s="28">
        <f>SUM(K9:K19)</f>
        <v>0</v>
      </c>
      <c r="L20" s="19"/>
      <c r="M20" s="19"/>
      <c r="N20" s="19"/>
      <c r="O20" s="28">
        <f>SUM(O9:O19)</f>
        <v>0</v>
      </c>
      <c r="P20" s="28"/>
      <c r="Q20" s="19"/>
      <c r="R20" s="28">
        <f>SUM(R9:R19)</f>
        <v>0</v>
      </c>
      <c r="S20" s="28"/>
      <c r="T20" s="19"/>
      <c r="U20" s="28">
        <f>SUM(U9:U19)</f>
        <v>0</v>
      </c>
      <c r="V20" s="28"/>
      <c r="W20" s="19"/>
      <c r="X20" s="28">
        <f>SUM(X9:X19)</f>
        <v>0</v>
      </c>
      <c r="Y20" s="28"/>
      <c r="Z20" s="19"/>
      <c r="AA20" s="28">
        <f>SUM(AA9:AA19)</f>
        <v>0</v>
      </c>
      <c r="AB20" s="28"/>
      <c r="AC20" s="19"/>
      <c r="AD20" s="28">
        <f>SUM(AD9:AD19)</f>
        <v>0</v>
      </c>
      <c r="AE20" s="28"/>
      <c r="AF20" s="19"/>
      <c r="AG20" s="28">
        <f>SUM(AG9:AG19)</f>
        <v>0</v>
      </c>
      <c r="AH20" s="28"/>
      <c r="AI20" s="19"/>
      <c r="AJ20" s="28">
        <f>SUM(AJ9:AJ19)</f>
        <v>0</v>
      </c>
      <c r="AK20" s="28"/>
      <c r="AL20" s="19"/>
      <c r="AM20" s="28">
        <f>SUM(AM9:AM19)</f>
        <v>0</v>
      </c>
      <c r="AN20" s="28"/>
      <c r="AO20" s="19"/>
      <c r="AP20" s="28">
        <f>SUM(AP9:AP19)</f>
        <v>0</v>
      </c>
      <c r="AQ20" s="28"/>
      <c r="AR20" s="19"/>
      <c r="AS20" s="28">
        <f>SUM(AS9:AS19)</f>
        <v>0</v>
      </c>
      <c r="AT20" s="28"/>
      <c r="AU20" s="19"/>
      <c r="AV20" s="28">
        <f>SUM(AV9:AV19)</f>
        <v>0</v>
      </c>
      <c r="AW20" s="28"/>
      <c r="AX20" s="19"/>
      <c r="AY20" s="28">
        <f>SUM(AY9:AY19)</f>
        <v>0</v>
      </c>
      <c r="AZ20" s="28"/>
      <c r="BA20" s="19"/>
      <c r="BB20" s="28">
        <f>SUM(BB9:BB19)</f>
        <v>0</v>
      </c>
      <c r="BC20" s="28"/>
      <c r="BD20" s="11" t="s">
        <v>138</v>
      </c>
      <c r="BU20" s="36" t="s">
        <v>144</v>
      </c>
      <c r="BV20" s="35"/>
    </row>
    <row r="21" spans="2:74" hidden="1" x14ac:dyDescent="0.25">
      <c r="B21" s="10" t="s">
        <v>109</v>
      </c>
      <c r="C21" s="20">
        <f>I20/C20</f>
        <v>0</v>
      </c>
      <c r="D21" s="28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1" t="s">
        <v>138</v>
      </c>
      <c r="BU21" s="37" t="s">
        <v>146</v>
      </c>
      <c r="BV21" s="35">
        <v>2</v>
      </c>
    </row>
    <row r="22" spans="2:74" hidden="1" x14ac:dyDescent="0.25">
      <c r="B22" s="30"/>
      <c r="C22" s="25"/>
      <c r="D22" s="25"/>
      <c r="E22" s="25"/>
      <c r="L22" s="25"/>
      <c r="M22" s="26"/>
      <c r="N22" s="27"/>
      <c r="O22" s="19"/>
      <c r="P22" s="19"/>
      <c r="Q22" s="19"/>
      <c r="R22" s="19"/>
      <c r="S22" s="19"/>
      <c r="T22" s="27"/>
      <c r="U22" s="19"/>
      <c r="V22" s="19"/>
      <c r="W22" s="19"/>
      <c r="X22" s="19"/>
      <c r="Y22" s="19"/>
      <c r="Z22" s="27"/>
      <c r="AA22" s="19"/>
      <c r="AB22" s="19"/>
      <c r="AC22" s="19"/>
      <c r="AD22" s="19"/>
      <c r="AE22" s="19"/>
      <c r="AF22" s="27"/>
      <c r="AG22" s="19"/>
      <c r="AH22" s="19"/>
      <c r="AI22" s="19"/>
      <c r="AJ22" s="19"/>
      <c r="AK22" s="19"/>
      <c r="AL22" s="27"/>
      <c r="AM22" s="19"/>
      <c r="AN22" s="19"/>
      <c r="AO22" s="19"/>
      <c r="AP22" s="19"/>
      <c r="AQ22" s="19"/>
      <c r="AR22" s="27"/>
      <c r="AS22" s="19"/>
      <c r="AT22" s="19"/>
      <c r="AU22" s="19"/>
      <c r="AV22" s="19"/>
      <c r="AW22" s="19"/>
      <c r="AX22" s="27"/>
      <c r="AY22" s="19"/>
      <c r="AZ22" s="19"/>
      <c r="BA22" s="19"/>
      <c r="BB22" s="19"/>
      <c r="BC22" s="19"/>
      <c r="BD22" s="11" t="s">
        <v>138</v>
      </c>
      <c r="BU22" s="37" t="s">
        <v>147</v>
      </c>
      <c r="BV22" s="35">
        <v>2</v>
      </c>
    </row>
    <row r="23" spans="2:74" x14ac:dyDescent="0.25">
      <c r="B23" s="188" t="s">
        <v>22</v>
      </c>
      <c r="C23" s="189"/>
      <c r="D23" s="189"/>
      <c r="E23" s="198" t="s">
        <v>98</v>
      </c>
      <c r="F23" s="86"/>
      <c r="G23" s="22">
        <v>1</v>
      </c>
      <c r="H23" s="22" t="s">
        <v>100</v>
      </c>
      <c r="I23" s="22"/>
      <c r="J23" s="22"/>
      <c r="K23" s="82"/>
      <c r="L23" s="192" t="s">
        <v>136</v>
      </c>
      <c r="N23" s="192" t="s">
        <v>140</v>
      </c>
      <c r="O23" s="192"/>
      <c r="P23" s="194"/>
      <c r="Q23" s="192"/>
      <c r="R23" s="193"/>
      <c r="S23" s="192"/>
      <c r="T23" s="192"/>
      <c r="U23" s="192"/>
      <c r="V23" s="194"/>
      <c r="W23" s="192"/>
      <c r="X23" s="193"/>
      <c r="Y23" s="192"/>
      <c r="Z23" s="192"/>
      <c r="AA23" s="192"/>
      <c r="AB23" s="194"/>
      <c r="AC23" s="192"/>
      <c r="AD23" s="193"/>
      <c r="AE23" s="192"/>
      <c r="AF23" s="192"/>
      <c r="AG23" s="192"/>
      <c r="AH23" s="194"/>
      <c r="AI23" s="192"/>
      <c r="AJ23" s="193"/>
      <c r="AK23" s="192"/>
      <c r="AL23" s="192"/>
      <c r="AM23" s="192"/>
      <c r="AN23" s="194"/>
      <c r="AO23" s="192"/>
      <c r="AP23" s="193"/>
      <c r="AQ23" s="192"/>
      <c r="AR23" s="192"/>
      <c r="AS23" s="192"/>
      <c r="AT23" s="194"/>
      <c r="AU23" s="192"/>
      <c r="AV23" s="193"/>
      <c r="AW23" s="192"/>
      <c r="AX23" s="192"/>
      <c r="AY23" s="192"/>
      <c r="AZ23" s="194"/>
      <c r="BA23" s="192"/>
      <c r="BD23" s="11" t="s">
        <v>139</v>
      </c>
      <c r="BU23" s="37" t="s">
        <v>154</v>
      </c>
      <c r="BV23" s="35">
        <v>2</v>
      </c>
    </row>
    <row r="24" spans="2:74" x14ac:dyDescent="0.25">
      <c r="B24" s="146" t="s">
        <v>8</v>
      </c>
      <c r="C24" s="23" t="s">
        <v>9</v>
      </c>
      <c r="D24" s="23" t="s">
        <v>10</v>
      </c>
      <c r="E24" s="198"/>
      <c r="F24" s="86"/>
      <c r="G24" s="22" t="str">
        <f t="shared" ref="G24:G35" si="22">D24</f>
        <v>nilai</v>
      </c>
      <c r="H24" s="22" t="s">
        <v>122</v>
      </c>
      <c r="I24" s="22" t="s">
        <v>99</v>
      </c>
      <c r="J24" s="22" t="s">
        <v>129</v>
      </c>
      <c r="K24" s="82" t="s">
        <v>123</v>
      </c>
      <c r="L24" s="192"/>
      <c r="N24" s="45">
        <v>1</v>
      </c>
      <c r="O24" s="45"/>
      <c r="P24" s="46"/>
      <c r="Q24" s="45">
        <v>2</v>
      </c>
      <c r="R24" s="47"/>
      <c r="S24" s="45"/>
      <c r="T24" s="45">
        <v>3</v>
      </c>
      <c r="U24" s="45"/>
      <c r="V24" s="46"/>
      <c r="W24" s="45">
        <v>4</v>
      </c>
      <c r="X24" s="47"/>
      <c r="Y24" s="45"/>
      <c r="Z24" s="45">
        <v>5</v>
      </c>
      <c r="AA24" s="45"/>
      <c r="AB24" s="46"/>
      <c r="AC24" s="45">
        <v>6</v>
      </c>
      <c r="AD24" s="47"/>
      <c r="AE24" s="45"/>
      <c r="AF24" s="45">
        <v>7</v>
      </c>
      <c r="AG24" s="45"/>
      <c r="AH24" s="46"/>
      <c r="AI24" s="45">
        <v>8</v>
      </c>
      <c r="AJ24" s="47"/>
      <c r="AK24" s="45"/>
      <c r="AL24" s="45">
        <v>9</v>
      </c>
      <c r="AM24" s="45"/>
      <c r="AN24" s="46"/>
      <c r="AO24" s="45">
        <v>10</v>
      </c>
      <c r="AP24" s="47"/>
      <c r="AQ24" s="45"/>
      <c r="AR24" s="45">
        <v>11</v>
      </c>
      <c r="AS24" s="45"/>
      <c r="AT24" s="46"/>
      <c r="AU24" s="45">
        <v>12</v>
      </c>
      <c r="AV24" s="47"/>
      <c r="AW24" s="45"/>
      <c r="AX24" s="45">
        <v>13</v>
      </c>
      <c r="AY24" s="45"/>
      <c r="AZ24" s="46"/>
      <c r="BA24" s="45">
        <v>14</v>
      </c>
      <c r="BD24" s="11" t="s">
        <v>139</v>
      </c>
      <c r="BU24" s="37" t="s">
        <v>155</v>
      </c>
      <c r="BV24" s="35">
        <v>3</v>
      </c>
    </row>
    <row r="25" spans="2:74" x14ac:dyDescent="0.25">
      <c r="B25" s="88" t="s">
        <v>23</v>
      </c>
      <c r="C25" s="91">
        <v>2</v>
      </c>
      <c r="D25" s="96"/>
      <c r="E25" s="174">
        <f t="shared" ref="E25:E35" si="23">P25+S25+V25+Y25+AB25+AE25+AH25+AK25+AN25+AQ25+AT25+AW25+AZ25+BC25</f>
        <v>0</v>
      </c>
      <c r="F25" s="86">
        <f t="shared" ref="F25:F35" si="24">IF(AND(E25=0),0,C25)</f>
        <v>0</v>
      </c>
      <c r="G25" s="22">
        <f t="shared" si="22"/>
        <v>0</v>
      </c>
      <c r="H25" s="18">
        <f t="shared" ref="H25:H35" si="25">IF(AND(D25=$BF$3),$BG$3,IF(AND(D25=$BF$5),$BG$5,IF(AND(D25=$BF$6),$BG$6,IF(AND(D25=$BF$7),$BG$7,IF(AND(D25=$BF$8),$BG$8,IF(AND(D25=$BF$9),$BG$9,IF(AND(D25=$BF$10),$BG$10,IF(AND(D25=$BF$11),$BG$11))))))))</f>
        <v>0</v>
      </c>
      <c r="I25" s="22">
        <f t="shared" ref="I25:I35" si="26">H25*C25</f>
        <v>0</v>
      </c>
      <c r="J25" s="18">
        <f>IF(AND(H25=0),C25,0)</f>
        <v>2</v>
      </c>
      <c r="K25" s="83">
        <f>IF(AND(J25=0),C25,0)</f>
        <v>0</v>
      </c>
      <c r="L25" s="18" t="str">
        <f t="shared" ref="L25:L35" si="27">IF(AND(J25=0),"lulus","belum")</f>
        <v>belum</v>
      </c>
      <c r="M25" s="19"/>
      <c r="N25" s="18"/>
      <c r="O25" s="22">
        <f>IF(AND(N25=$BJ$3),$C$25,0)</f>
        <v>0</v>
      </c>
      <c r="P25" s="82">
        <f t="shared" ref="P25:P35" si="28">IF(AND(N25&gt;0),1,0)</f>
        <v>0</v>
      </c>
      <c r="Q25" s="33"/>
      <c r="R25" s="86">
        <f>IF(AND(Q25=$BJ$3),$C$25,0)</f>
        <v>0</v>
      </c>
      <c r="S25" s="22">
        <f t="shared" ref="S25:S35" si="29">IF(AND(Q25&gt;0),1,0)</f>
        <v>0</v>
      </c>
      <c r="T25" s="18"/>
      <c r="U25" s="22">
        <f>IF(AND(T25=$BJ$3),$C$25,0)</f>
        <v>0</v>
      </c>
      <c r="V25" s="82">
        <f t="shared" ref="V25:V35" si="30">IF(AND(T25&gt;0),1,0)</f>
        <v>0</v>
      </c>
      <c r="W25" s="33"/>
      <c r="X25" s="86">
        <f>IF(AND(W25=$BJ$3),$C$25,0)</f>
        <v>0</v>
      </c>
      <c r="Y25" s="22">
        <f t="shared" ref="Y25:Y35" si="31">IF(AND(W25&gt;0),1,0)</f>
        <v>0</v>
      </c>
      <c r="Z25" s="18"/>
      <c r="AA25" s="22">
        <f>IF(AND(Z25=$BJ$3),$C$25,0)</f>
        <v>0</v>
      </c>
      <c r="AB25" s="82">
        <f t="shared" ref="AB25:AB35" si="32">IF(AND(Z25&gt;0),1,0)</f>
        <v>0</v>
      </c>
      <c r="AC25" s="33"/>
      <c r="AD25" s="86">
        <f>IF(AND(AC25=$BJ$3),$C$25,0)</f>
        <v>0</v>
      </c>
      <c r="AE25" s="22">
        <f t="shared" ref="AE25:AE35" si="33">IF(AND(AC25&gt;0),1,0)</f>
        <v>0</v>
      </c>
      <c r="AF25" s="18"/>
      <c r="AG25" s="22">
        <f>IF(AND(AF25=$BJ$3),$C$25,0)</f>
        <v>0</v>
      </c>
      <c r="AH25" s="82">
        <f t="shared" ref="AH25:AH35" si="34">IF(AND(AF25&gt;0),1,0)</f>
        <v>0</v>
      </c>
      <c r="AI25" s="33"/>
      <c r="AJ25" s="86">
        <f>IF(AND(AI25=$BJ$3),$C$25,0)</f>
        <v>0</v>
      </c>
      <c r="AK25" s="22">
        <f t="shared" ref="AK25:AK35" si="35">IF(AND(AI25&gt;0),1,0)</f>
        <v>0</v>
      </c>
      <c r="AL25" s="18"/>
      <c r="AM25" s="22">
        <f>IF(AND(AL25=$BJ$3),$C$25,0)</f>
        <v>0</v>
      </c>
      <c r="AN25" s="82">
        <f t="shared" ref="AN25:AN35" si="36">IF(AND(AL25&gt;0),1,0)</f>
        <v>0</v>
      </c>
      <c r="AO25" s="33"/>
      <c r="AP25" s="86">
        <f>IF(AND(AO25=$BJ$3),$C$25,0)</f>
        <v>0</v>
      </c>
      <c r="AQ25" s="22">
        <f t="shared" ref="AQ25:AQ35" si="37">IF(AND(AO25&gt;0),1,0)</f>
        <v>0</v>
      </c>
      <c r="AR25" s="18"/>
      <c r="AS25" s="22">
        <f>IF(AND(AR25=$BJ$3),$C$25,0)</f>
        <v>0</v>
      </c>
      <c r="AT25" s="82">
        <f t="shared" ref="AT25:AT35" si="38">IF(AND(AR25&gt;0),1,0)</f>
        <v>0</v>
      </c>
      <c r="AU25" s="33"/>
      <c r="AV25" s="86">
        <f>IF(AND(AU25=$BJ$3),$C$25,0)</f>
        <v>0</v>
      </c>
      <c r="AW25" s="22">
        <f t="shared" ref="AW25:AW35" si="39">IF(AND(AU25&gt;0),1,0)</f>
        <v>0</v>
      </c>
      <c r="AX25" s="18"/>
      <c r="AY25" s="22">
        <f>IF(AND(AX25=$BJ$3),$C$25,0)</f>
        <v>0</v>
      </c>
      <c r="AZ25" s="82">
        <f t="shared" ref="AZ25:AZ35" si="40">IF(AND(AX25&gt;0),1,0)</f>
        <v>0</v>
      </c>
      <c r="BA25" s="33"/>
      <c r="BB25" s="86">
        <f>IF(AND(BA25=$BJ$3),$C$25,0)</f>
        <v>0</v>
      </c>
      <c r="BC25" s="22">
        <f t="shared" ref="BC25:BC35" si="41">IF(AND(BA25&gt;0),1,0)</f>
        <v>0</v>
      </c>
      <c r="BD25" s="11" t="s">
        <v>139</v>
      </c>
      <c r="BU25" s="37" t="s">
        <v>156</v>
      </c>
      <c r="BV25" s="35">
        <v>1</v>
      </c>
    </row>
    <row r="26" spans="2:74" x14ac:dyDescent="0.25">
      <c r="B26" s="88" t="s">
        <v>24</v>
      </c>
      <c r="C26" s="91">
        <v>3</v>
      </c>
      <c r="D26" s="96"/>
      <c r="E26" s="174">
        <f t="shared" si="23"/>
        <v>0</v>
      </c>
      <c r="F26" s="86">
        <f t="shared" si="24"/>
        <v>0</v>
      </c>
      <c r="G26" s="22">
        <f t="shared" si="22"/>
        <v>0</v>
      </c>
      <c r="H26" s="18">
        <f t="shared" si="25"/>
        <v>0</v>
      </c>
      <c r="I26" s="22">
        <f t="shared" si="26"/>
        <v>0</v>
      </c>
      <c r="J26" s="18">
        <f>IF(AND(H26=0),C26,0)</f>
        <v>3</v>
      </c>
      <c r="K26" s="83">
        <f t="shared" ref="K26:K34" si="42">IF(AND(J26=0),C26,0)</f>
        <v>0</v>
      </c>
      <c r="L26" s="18" t="str">
        <f t="shared" si="27"/>
        <v>belum</v>
      </c>
      <c r="M26" s="19"/>
      <c r="N26" s="18"/>
      <c r="O26" s="22">
        <f>IF(AND(N26=$BJ$3),$C$26,0)</f>
        <v>0</v>
      </c>
      <c r="P26" s="82">
        <f t="shared" si="28"/>
        <v>0</v>
      </c>
      <c r="Q26" s="33"/>
      <c r="R26" s="86">
        <f>IF(AND(Q26=$BJ$3),$C$26,0)</f>
        <v>0</v>
      </c>
      <c r="S26" s="22">
        <f t="shared" si="29"/>
        <v>0</v>
      </c>
      <c r="T26" s="18"/>
      <c r="U26" s="22">
        <f>IF(AND(T26=$BJ$3),$C$26,0)</f>
        <v>0</v>
      </c>
      <c r="V26" s="82">
        <f t="shared" si="30"/>
        <v>0</v>
      </c>
      <c r="W26" s="33"/>
      <c r="X26" s="86">
        <f>IF(AND(W26=$BJ$3),$C$26,0)</f>
        <v>0</v>
      </c>
      <c r="Y26" s="22">
        <f t="shared" si="31"/>
        <v>0</v>
      </c>
      <c r="Z26" s="18"/>
      <c r="AA26" s="22">
        <f>IF(AND(Z26=$BJ$3),$C$26,0)</f>
        <v>0</v>
      </c>
      <c r="AB26" s="82">
        <f t="shared" si="32"/>
        <v>0</v>
      </c>
      <c r="AC26" s="33"/>
      <c r="AD26" s="86">
        <f>IF(AND(AC26=$BJ$3),$C$26,0)</f>
        <v>0</v>
      </c>
      <c r="AE26" s="22">
        <f t="shared" si="33"/>
        <v>0</v>
      </c>
      <c r="AF26" s="18"/>
      <c r="AG26" s="22">
        <f>IF(AND(AF26=$BJ$3),$C$26,0)</f>
        <v>0</v>
      </c>
      <c r="AH26" s="82">
        <f t="shared" si="34"/>
        <v>0</v>
      </c>
      <c r="AI26" s="33"/>
      <c r="AJ26" s="86">
        <f>IF(AND(AI26=$BJ$3),$C$26,0)</f>
        <v>0</v>
      </c>
      <c r="AK26" s="22">
        <f t="shared" si="35"/>
        <v>0</v>
      </c>
      <c r="AL26" s="18"/>
      <c r="AM26" s="22">
        <f>IF(AND(AL26=$BJ$3),$C$26,0)</f>
        <v>0</v>
      </c>
      <c r="AN26" s="82">
        <f t="shared" si="36"/>
        <v>0</v>
      </c>
      <c r="AO26" s="33"/>
      <c r="AP26" s="86">
        <f>IF(AND(AO26=$BJ$3),$C$26,0)</f>
        <v>0</v>
      </c>
      <c r="AQ26" s="22">
        <f t="shared" si="37"/>
        <v>0</v>
      </c>
      <c r="AR26" s="18"/>
      <c r="AS26" s="22">
        <f>IF(AND(AR26=$BJ$3),$C$26,0)</f>
        <v>0</v>
      </c>
      <c r="AT26" s="82">
        <f t="shared" si="38"/>
        <v>0</v>
      </c>
      <c r="AU26" s="33"/>
      <c r="AV26" s="86">
        <f>IF(AND(AU26=$BJ$3),$C$26,0)</f>
        <v>0</v>
      </c>
      <c r="AW26" s="22">
        <f t="shared" si="39"/>
        <v>0</v>
      </c>
      <c r="AX26" s="18"/>
      <c r="AY26" s="22">
        <f>IF(AND(AX26=$BJ$3),$C$26,0)</f>
        <v>0</v>
      </c>
      <c r="AZ26" s="82">
        <f t="shared" si="40"/>
        <v>0</v>
      </c>
      <c r="BA26" s="33"/>
      <c r="BB26" s="86">
        <f>IF(AND(BA26=$BJ$3),$C$26,0)</f>
        <v>0</v>
      </c>
      <c r="BC26" s="22">
        <f t="shared" si="41"/>
        <v>0</v>
      </c>
      <c r="BD26" s="11" t="s">
        <v>139</v>
      </c>
      <c r="BU26" s="37" t="s">
        <v>150</v>
      </c>
      <c r="BV26" s="35">
        <v>2</v>
      </c>
    </row>
    <row r="27" spans="2:74" x14ac:dyDescent="0.25">
      <c r="B27" s="88" t="s">
        <v>25</v>
      </c>
      <c r="C27" s="91">
        <v>2</v>
      </c>
      <c r="D27" s="96"/>
      <c r="E27" s="174">
        <f t="shared" si="23"/>
        <v>0</v>
      </c>
      <c r="F27" s="86">
        <f t="shared" si="24"/>
        <v>0</v>
      </c>
      <c r="G27" s="22">
        <f t="shared" si="22"/>
        <v>0</v>
      </c>
      <c r="H27" s="18">
        <f t="shared" si="25"/>
        <v>0</v>
      </c>
      <c r="I27" s="22">
        <f t="shared" si="26"/>
        <v>0</v>
      </c>
      <c r="J27" s="18">
        <f>IF(AND(H27&gt;1),0,C27)</f>
        <v>2</v>
      </c>
      <c r="K27" s="83">
        <f t="shared" si="42"/>
        <v>0</v>
      </c>
      <c r="L27" s="18" t="str">
        <f t="shared" si="27"/>
        <v>belum</v>
      </c>
      <c r="M27" s="19"/>
      <c r="N27" s="18"/>
      <c r="O27" s="22">
        <f>IF(AND(N27=$BJ$3),$C$27,0)</f>
        <v>0</v>
      </c>
      <c r="P27" s="82">
        <f t="shared" si="28"/>
        <v>0</v>
      </c>
      <c r="Q27" s="33"/>
      <c r="R27" s="86">
        <f>IF(AND(Q27=$BJ$3),$C$27,0)</f>
        <v>0</v>
      </c>
      <c r="S27" s="22">
        <f t="shared" si="29"/>
        <v>0</v>
      </c>
      <c r="T27" s="18"/>
      <c r="U27" s="22">
        <f>IF(AND(T27=$BJ$3),$C$27,0)</f>
        <v>0</v>
      </c>
      <c r="V27" s="82">
        <f t="shared" si="30"/>
        <v>0</v>
      </c>
      <c r="W27" s="33"/>
      <c r="X27" s="86">
        <f>IF(AND(W27=$BJ$3),$C$27,0)</f>
        <v>0</v>
      </c>
      <c r="Y27" s="22">
        <f t="shared" si="31"/>
        <v>0</v>
      </c>
      <c r="Z27" s="18"/>
      <c r="AA27" s="22">
        <f>IF(AND(Z27=$BJ$3),$C$27,0)</f>
        <v>0</v>
      </c>
      <c r="AB27" s="82">
        <f t="shared" si="32"/>
        <v>0</v>
      </c>
      <c r="AC27" s="33"/>
      <c r="AD27" s="86">
        <f>IF(AND(AC27=$BJ$3),$C$27,0)</f>
        <v>0</v>
      </c>
      <c r="AE27" s="22">
        <f t="shared" si="33"/>
        <v>0</v>
      </c>
      <c r="AF27" s="18"/>
      <c r="AG27" s="22">
        <f>IF(AND(AF27=$BJ$3),$C$27,0)</f>
        <v>0</v>
      </c>
      <c r="AH27" s="82">
        <f t="shared" si="34"/>
        <v>0</v>
      </c>
      <c r="AI27" s="33"/>
      <c r="AJ27" s="86">
        <f>IF(AND(AI27=$BJ$3),$C$27,0)</f>
        <v>0</v>
      </c>
      <c r="AK27" s="22">
        <f t="shared" si="35"/>
        <v>0</v>
      </c>
      <c r="AL27" s="18"/>
      <c r="AM27" s="22">
        <f>IF(AND(AL27=$BJ$3),$C$27,0)</f>
        <v>0</v>
      </c>
      <c r="AN27" s="82">
        <f t="shared" si="36"/>
        <v>0</v>
      </c>
      <c r="AO27" s="33"/>
      <c r="AP27" s="86">
        <f>IF(AND(AO27=$BJ$3),$C$27,0)</f>
        <v>0</v>
      </c>
      <c r="AQ27" s="22">
        <f t="shared" si="37"/>
        <v>0</v>
      </c>
      <c r="AR27" s="18"/>
      <c r="AS27" s="22">
        <f>IF(AND(AR27=$BJ$3),$C$27,0)</f>
        <v>0</v>
      </c>
      <c r="AT27" s="82">
        <f t="shared" si="38"/>
        <v>0</v>
      </c>
      <c r="AU27" s="33"/>
      <c r="AV27" s="86">
        <f>IF(AND(AU27=$BJ$3),$C$27,0)</f>
        <v>0</v>
      </c>
      <c r="AW27" s="22">
        <f t="shared" si="39"/>
        <v>0</v>
      </c>
      <c r="AX27" s="18"/>
      <c r="AY27" s="22">
        <f>IF(AND(AX27=$BJ$3),$C$27,0)</f>
        <v>0</v>
      </c>
      <c r="AZ27" s="82">
        <f t="shared" si="40"/>
        <v>0</v>
      </c>
      <c r="BA27" s="33"/>
      <c r="BB27" s="86">
        <f>IF(AND(BA27=$BJ$3),$C$27,0)</f>
        <v>0</v>
      </c>
      <c r="BC27" s="22">
        <f t="shared" si="41"/>
        <v>0</v>
      </c>
      <c r="BD27" s="11" t="s">
        <v>139</v>
      </c>
      <c r="BV27" s="183">
        <v>0</v>
      </c>
    </row>
    <row r="28" spans="2:74" x14ac:dyDescent="0.25">
      <c r="B28" s="88" t="s">
        <v>26</v>
      </c>
      <c r="C28" s="91">
        <v>2</v>
      </c>
      <c r="D28" s="96"/>
      <c r="E28" s="174">
        <f t="shared" si="23"/>
        <v>0</v>
      </c>
      <c r="F28" s="86">
        <f t="shared" si="24"/>
        <v>0</v>
      </c>
      <c r="G28" s="22">
        <f t="shared" si="22"/>
        <v>0</v>
      </c>
      <c r="H28" s="18">
        <f t="shared" si="25"/>
        <v>0</v>
      </c>
      <c r="I28" s="22">
        <f t="shared" si="26"/>
        <v>0</v>
      </c>
      <c r="J28" s="18">
        <f>IF(AND(H28&gt;1),0,C28)</f>
        <v>2</v>
      </c>
      <c r="K28" s="83">
        <f t="shared" si="42"/>
        <v>0</v>
      </c>
      <c r="L28" s="18" t="str">
        <f t="shared" si="27"/>
        <v>belum</v>
      </c>
      <c r="M28" s="19"/>
      <c r="N28" s="18"/>
      <c r="O28" s="22">
        <f>IF(AND(N28=$BJ$3),$C$28,0)</f>
        <v>0</v>
      </c>
      <c r="P28" s="82">
        <f t="shared" si="28"/>
        <v>0</v>
      </c>
      <c r="Q28" s="33"/>
      <c r="R28" s="86">
        <f>IF(AND(Q28=$BJ$3),$C$28,0)</f>
        <v>0</v>
      </c>
      <c r="S28" s="22">
        <f t="shared" si="29"/>
        <v>0</v>
      </c>
      <c r="T28" s="18"/>
      <c r="U28" s="22">
        <f>IF(AND(T28=$BJ$3),$C$28,0)</f>
        <v>0</v>
      </c>
      <c r="V28" s="82">
        <f t="shared" si="30"/>
        <v>0</v>
      </c>
      <c r="W28" s="33"/>
      <c r="X28" s="86">
        <f>IF(AND(W28=$BJ$3),$C$28,0)</f>
        <v>0</v>
      </c>
      <c r="Y28" s="22">
        <f t="shared" si="31"/>
        <v>0</v>
      </c>
      <c r="Z28" s="18"/>
      <c r="AA28" s="22">
        <f>IF(AND(Z28=$BJ$3),$C$28,0)</f>
        <v>0</v>
      </c>
      <c r="AB28" s="82">
        <f t="shared" si="32"/>
        <v>0</v>
      </c>
      <c r="AC28" s="33"/>
      <c r="AD28" s="86">
        <f>IF(AND(AC28=$BJ$3),$C$28,0)</f>
        <v>0</v>
      </c>
      <c r="AE28" s="22">
        <f t="shared" si="33"/>
        <v>0</v>
      </c>
      <c r="AF28" s="18"/>
      <c r="AG28" s="22">
        <f>IF(AND(AF28=$BJ$3),$C$28,0)</f>
        <v>0</v>
      </c>
      <c r="AH28" s="82">
        <f t="shared" si="34"/>
        <v>0</v>
      </c>
      <c r="AI28" s="33"/>
      <c r="AJ28" s="86">
        <f>IF(AND(AI28=$BJ$3),$C$28,0)</f>
        <v>0</v>
      </c>
      <c r="AK28" s="22">
        <f t="shared" si="35"/>
        <v>0</v>
      </c>
      <c r="AL28" s="18"/>
      <c r="AM28" s="22">
        <f>IF(AND(AL28=$BJ$3),$C$28,0)</f>
        <v>0</v>
      </c>
      <c r="AN28" s="82">
        <f t="shared" si="36"/>
        <v>0</v>
      </c>
      <c r="AO28" s="33"/>
      <c r="AP28" s="86">
        <f>IF(AND(AO28=$BJ$3),$C$28,0)</f>
        <v>0</v>
      </c>
      <c r="AQ28" s="22">
        <f t="shared" si="37"/>
        <v>0</v>
      </c>
      <c r="AR28" s="18"/>
      <c r="AS28" s="22">
        <f>IF(AND(AR28=$BJ$3),$C$28,0)</f>
        <v>0</v>
      </c>
      <c r="AT28" s="82">
        <f t="shared" si="38"/>
        <v>0</v>
      </c>
      <c r="AU28" s="33"/>
      <c r="AV28" s="86">
        <f>IF(AND(AU28=$BJ$3),$C$28,0)</f>
        <v>0</v>
      </c>
      <c r="AW28" s="22">
        <f t="shared" si="39"/>
        <v>0</v>
      </c>
      <c r="AX28" s="18"/>
      <c r="AY28" s="22">
        <f>IF(AND(AX28=$BJ$3),$C$28,0)</f>
        <v>0</v>
      </c>
      <c r="AZ28" s="82">
        <f t="shared" si="40"/>
        <v>0</v>
      </c>
      <c r="BA28" s="33"/>
      <c r="BB28" s="86">
        <f>IF(AND(BA28=$BJ$3),$C$28,0)</f>
        <v>0</v>
      </c>
      <c r="BC28" s="22">
        <f t="shared" si="41"/>
        <v>0</v>
      </c>
      <c r="BD28" s="11" t="s">
        <v>139</v>
      </c>
      <c r="BU28" s="34" t="s">
        <v>166</v>
      </c>
      <c r="BV28" s="35" t="s">
        <v>9</v>
      </c>
    </row>
    <row r="29" spans="2:74" x14ac:dyDescent="0.25">
      <c r="B29" s="88" t="s">
        <v>27</v>
      </c>
      <c r="C29" s="91">
        <v>0</v>
      </c>
      <c r="D29" s="96"/>
      <c r="E29" s="174">
        <f t="shared" si="23"/>
        <v>0</v>
      </c>
      <c r="F29" s="86">
        <f t="shared" si="24"/>
        <v>0</v>
      </c>
      <c r="G29" s="22">
        <f t="shared" si="22"/>
        <v>0</v>
      </c>
      <c r="H29" s="18">
        <f t="shared" si="25"/>
        <v>0</v>
      </c>
      <c r="I29" s="22">
        <f t="shared" si="26"/>
        <v>0</v>
      </c>
      <c r="J29" s="18">
        <f>IF(AND(D29&gt;0),0,C29)</f>
        <v>0</v>
      </c>
      <c r="K29" s="83">
        <f t="shared" si="42"/>
        <v>0</v>
      </c>
      <c r="L29" s="18" t="str">
        <f>IF(AND(D29=0),"belum","lulus")</f>
        <v>belum</v>
      </c>
      <c r="M29" s="19"/>
      <c r="N29" s="18"/>
      <c r="O29" s="22">
        <f>IF(AND(N29=$BJ$3),$C$29,0)</f>
        <v>0</v>
      </c>
      <c r="P29" s="82">
        <f t="shared" si="28"/>
        <v>0</v>
      </c>
      <c r="Q29" s="33"/>
      <c r="R29" s="86">
        <f>IF(AND(Q29=$BJ$3),$C$29,0)</f>
        <v>0</v>
      </c>
      <c r="S29" s="22">
        <f t="shared" si="29"/>
        <v>0</v>
      </c>
      <c r="T29" s="18"/>
      <c r="U29" s="22">
        <f>IF(AND(T29=$BJ$3),$C$29,0)</f>
        <v>0</v>
      </c>
      <c r="V29" s="82">
        <f t="shared" si="30"/>
        <v>0</v>
      </c>
      <c r="W29" s="33"/>
      <c r="X29" s="86">
        <f>IF(AND(W29=$BJ$3),$C$29,0)</f>
        <v>0</v>
      </c>
      <c r="Y29" s="22">
        <f t="shared" si="31"/>
        <v>0</v>
      </c>
      <c r="Z29" s="18"/>
      <c r="AA29" s="22">
        <f>IF(AND(Z29=$BJ$3),$C$29,0)</f>
        <v>0</v>
      </c>
      <c r="AB29" s="82">
        <f t="shared" si="32"/>
        <v>0</v>
      </c>
      <c r="AC29" s="33"/>
      <c r="AD29" s="86">
        <f>IF(AND(AC29=$BJ$3),$C$29,0)</f>
        <v>0</v>
      </c>
      <c r="AE29" s="22">
        <f t="shared" si="33"/>
        <v>0</v>
      </c>
      <c r="AF29" s="18"/>
      <c r="AG29" s="22">
        <f>IF(AND(AF29=$BJ$3),$C$29,0)</f>
        <v>0</v>
      </c>
      <c r="AH29" s="82">
        <f t="shared" si="34"/>
        <v>0</v>
      </c>
      <c r="AI29" s="33"/>
      <c r="AJ29" s="86">
        <f>IF(AND(AI29=$BJ$3),$C$29,0)</f>
        <v>0</v>
      </c>
      <c r="AK29" s="22">
        <f t="shared" si="35"/>
        <v>0</v>
      </c>
      <c r="AL29" s="18"/>
      <c r="AM29" s="22">
        <f>IF(AND(AL29=$BJ$3),$C$29,0)</f>
        <v>0</v>
      </c>
      <c r="AN29" s="82">
        <f t="shared" si="36"/>
        <v>0</v>
      </c>
      <c r="AO29" s="33"/>
      <c r="AP29" s="86">
        <f>IF(AND(AO29=$BJ$3),$C$29,0)</f>
        <v>0</v>
      </c>
      <c r="AQ29" s="22">
        <f t="shared" si="37"/>
        <v>0</v>
      </c>
      <c r="AR29" s="18"/>
      <c r="AS29" s="22">
        <f>IF(AND(AR29=$BJ$3),$C$29,0)</f>
        <v>0</v>
      </c>
      <c r="AT29" s="82">
        <f t="shared" si="38"/>
        <v>0</v>
      </c>
      <c r="AU29" s="33"/>
      <c r="AV29" s="86">
        <f>IF(AND(AU29=$BJ$3),$C$29,0)</f>
        <v>0</v>
      </c>
      <c r="AW29" s="22">
        <f t="shared" si="39"/>
        <v>0</v>
      </c>
      <c r="AX29" s="18"/>
      <c r="AY29" s="22">
        <f>IF(AND(AX29=$BJ$3),$C$29,0)</f>
        <v>0</v>
      </c>
      <c r="AZ29" s="82">
        <f t="shared" si="40"/>
        <v>0</v>
      </c>
      <c r="BA29" s="33"/>
      <c r="BB29" s="86">
        <f>IF(AND(BA29=$BJ$3),$C$29,0)</f>
        <v>0</v>
      </c>
      <c r="BC29" s="22">
        <f t="shared" si="41"/>
        <v>0</v>
      </c>
      <c r="BD29" s="11" t="s">
        <v>139</v>
      </c>
      <c r="BU29" s="34" t="s">
        <v>120</v>
      </c>
      <c r="BV29" s="35">
        <v>2</v>
      </c>
    </row>
    <row r="30" spans="2:74" x14ac:dyDescent="0.25">
      <c r="B30" s="88" t="s">
        <v>28</v>
      </c>
      <c r="C30" s="91">
        <v>2</v>
      </c>
      <c r="D30" s="96"/>
      <c r="E30" s="174">
        <f t="shared" si="23"/>
        <v>0</v>
      </c>
      <c r="F30" s="86">
        <f t="shared" si="24"/>
        <v>0</v>
      </c>
      <c r="G30" s="22">
        <f t="shared" si="22"/>
        <v>0</v>
      </c>
      <c r="H30" s="18">
        <f t="shared" si="25"/>
        <v>0</v>
      </c>
      <c r="I30" s="22">
        <f t="shared" si="26"/>
        <v>0</v>
      </c>
      <c r="J30" s="18">
        <f>IF(AND(H30=0),C30,0)</f>
        <v>2</v>
      </c>
      <c r="K30" s="83">
        <f t="shared" si="42"/>
        <v>0</v>
      </c>
      <c r="L30" s="18" t="str">
        <f t="shared" si="27"/>
        <v>belum</v>
      </c>
      <c r="M30" s="19"/>
      <c r="N30" s="18"/>
      <c r="O30" s="22">
        <f>IF(AND(N30=$BJ$3),$C$30,0)</f>
        <v>0</v>
      </c>
      <c r="P30" s="82">
        <f t="shared" si="28"/>
        <v>0</v>
      </c>
      <c r="Q30" s="33"/>
      <c r="R30" s="86">
        <f>IF(AND(Q30=$BJ$3),$C$30,0)</f>
        <v>0</v>
      </c>
      <c r="S30" s="22">
        <f t="shared" si="29"/>
        <v>0</v>
      </c>
      <c r="T30" s="18"/>
      <c r="U30" s="22">
        <f>IF(AND(T30=$BJ$3),$C$30,0)</f>
        <v>0</v>
      </c>
      <c r="V30" s="82">
        <f t="shared" si="30"/>
        <v>0</v>
      </c>
      <c r="W30" s="33"/>
      <c r="X30" s="86">
        <f>IF(AND(W30=$BJ$3),$C$30,0)</f>
        <v>0</v>
      </c>
      <c r="Y30" s="22">
        <f t="shared" si="31"/>
        <v>0</v>
      </c>
      <c r="Z30" s="18"/>
      <c r="AA30" s="22">
        <f>IF(AND(Z30=$BJ$3),$C$30,0)</f>
        <v>0</v>
      </c>
      <c r="AB30" s="82">
        <f t="shared" si="32"/>
        <v>0</v>
      </c>
      <c r="AC30" s="33"/>
      <c r="AD30" s="86">
        <f>IF(AND(AC30=$BJ$3),$C$30,0)</f>
        <v>0</v>
      </c>
      <c r="AE30" s="22">
        <f t="shared" si="33"/>
        <v>0</v>
      </c>
      <c r="AF30" s="18"/>
      <c r="AG30" s="22">
        <f>IF(AND(AF30=$BJ$3),$C$30,0)</f>
        <v>0</v>
      </c>
      <c r="AH30" s="82">
        <f t="shared" si="34"/>
        <v>0</v>
      </c>
      <c r="AI30" s="33"/>
      <c r="AJ30" s="86">
        <f>IF(AND(AI30=$BJ$3),$C$30,0)</f>
        <v>0</v>
      </c>
      <c r="AK30" s="22">
        <f t="shared" si="35"/>
        <v>0</v>
      </c>
      <c r="AL30" s="18"/>
      <c r="AM30" s="22">
        <f>IF(AND(AL30=$BJ$3),$C$30,0)</f>
        <v>0</v>
      </c>
      <c r="AN30" s="82">
        <f t="shared" si="36"/>
        <v>0</v>
      </c>
      <c r="AO30" s="33"/>
      <c r="AP30" s="86">
        <f>IF(AND(AO30=$BJ$3),$C$30,0)</f>
        <v>0</v>
      </c>
      <c r="AQ30" s="22">
        <f t="shared" si="37"/>
        <v>0</v>
      </c>
      <c r="AR30" s="18"/>
      <c r="AS30" s="22">
        <f>IF(AND(AR30=$BJ$3),$C$30,0)</f>
        <v>0</v>
      </c>
      <c r="AT30" s="82">
        <f t="shared" si="38"/>
        <v>0</v>
      </c>
      <c r="AU30" s="33"/>
      <c r="AV30" s="86">
        <f>IF(AND(AU30=$BJ$3),$C$30,0)</f>
        <v>0</v>
      </c>
      <c r="AW30" s="22">
        <f t="shared" si="39"/>
        <v>0</v>
      </c>
      <c r="AX30" s="18"/>
      <c r="AY30" s="22">
        <f>IF(AND(AX30=$BJ$3),$C$30,0)</f>
        <v>0</v>
      </c>
      <c r="AZ30" s="82">
        <f t="shared" si="40"/>
        <v>0</v>
      </c>
      <c r="BA30" s="33"/>
      <c r="BB30" s="86">
        <f>IF(AND(BA30=$BJ$3),$C$30,0)</f>
        <v>0</v>
      </c>
      <c r="BC30" s="22">
        <f t="shared" si="41"/>
        <v>0</v>
      </c>
      <c r="BD30" s="11" t="s">
        <v>139</v>
      </c>
      <c r="BU30" s="34" t="s">
        <v>121</v>
      </c>
      <c r="BV30" s="35">
        <v>2</v>
      </c>
    </row>
    <row r="31" spans="2:74" x14ac:dyDescent="0.25">
      <c r="B31" s="88" t="s">
        <v>29</v>
      </c>
      <c r="C31" s="91">
        <v>2</v>
      </c>
      <c r="D31" s="96"/>
      <c r="E31" s="174">
        <f t="shared" si="23"/>
        <v>0</v>
      </c>
      <c r="F31" s="86">
        <f t="shared" si="24"/>
        <v>0</v>
      </c>
      <c r="G31" s="22">
        <f t="shared" si="22"/>
        <v>0</v>
      </c>
      <c r="H31" s="18">
        <f t="shared" si="25"/>
        <v>0</v>
      </c>
      <c r="I31" s="22">
        <f t="shared" si="26"/>
        <v>0</v>
      </c>
      <c r="J31" s="18">
        <f>IF(AND(H31=0),C31,0)</f>
        <v>2</v>
      </c>
      <c r="K31" s="83">
        <f t="shared" si="42"/>
        <v>0</v>
      </c>
      <c r="L31" s="18" t="str">
        <f t="shared" si="27"/>
        <v>belum</v>
      </c>
      <c r="M31" s="19"/>
      <c r="N31" s="18"/>
      <c r="O31" s="22">
        <f>IF(AND(N31=$BJ$3),$C$31,0)</f>
        <v>0</v>
      </c>
      <c r="P31" s="82">
        <f t="shared" si="28"/>
        <v>0</v>
      </c>
      <c r="Q31" s="33"/>
      <c r="R31" s="86">
        <f>IF(AND(Q31=$BJ$3),$C$31,0)</f>
        <v>0</v>
      </c>
      <c r="S31" s="22">
        <f t="shared" si="29"/>
        <v>0</v>
      </c>
      <c r="T31" s="18"/>
      <c r="U31" s="22">
        <f>IF(AND(T31=$BJ$3),$C$31,0)</f>
        <v>0</v>
      </c>
      <c r="V31" s="82">
        <f t="shared" si="30"/>
        <v>0</v>
      </c>
      <c r="W31" s="33"/>
      <c r="X31" s="86">
        <f>IF(AND(W31=$BJ$3),$C$31,0)</f>
        <v>0</v>
      </c>
      <c r="Y31" s="22">
        <f t="shared" si="31"/>
        <v>0</v>
      </c>
      <c r="Z31" s="18"/>
      <c r="AA31" s="22">
        <f>IF(AND(Z31=$BJ$3),$C$31,0)</f>
        <v>0</v>
      </c>
      <c r="AB31" s="82">
        <f t="shared" si="32"/>
        <v>0</v>
      </c>
      <c r="AC31" s="33"/>
      <c r="AD31" s="86">
        <f>IF(AND(AC31=$BJ$3),$C$31,0)</f>
        <v>0</v>
      </c>
      <c r="AE31" s="22">
        <f t="shared" si="33"/>
        <v>0</v>
      </c>
      <c r="AF31" s="18"/>
      <c r="AG31" s="22">
        <f>IF(AND(AF31=$BJ$3),$C$31,0)</f>
        <v>0</v>
      </c>
      <c r="AH31" s="82">
        <f t="shared" si="34"/>
        <v>0</v>
      </c>
      <c r="AI31" s="33"/>
      <c r="AJ31" s="86">
        <f>IF(AND(AI31=$BJ$3),$C$31,0)</f>
        <v>0</v>
      </c>
      <c r="AK31" s="22">
        <f t="shared" si="35"/>
        <v>0</v>
      </c>
      <c r="AL31" s="18"/>
      <c r="AM31" s="22">
        <f>IF(AND(AL31=$BJ$3),$C$31,0)</f>
        <v>0</v>
      </c>
      <c r="AN31" s="82">
        <f t="shared" si="36"/>
        <v>0</v>
      </c>
      <c r="AO31" s="33"/>
      <c r="AP31" s="86">
        <f>IF(AND(AO31=$BJ$3),$C$31,0)</f>
        <v>0</v>
      </c>
      <c r="AQ31" s="22">
        <f t="shared" si="37"/>
        <v>0</v>
      </c>
      <c r="AR31" s="18"/>
      <c r="AS31" s="22">
        <f>IF(AND(AR31=$BJ$3),$C$31,0)</f>
        <v>0</v>
      </c>
      <c r="AT31" s="82">
        <f t="shared" si="38"/>
        <v>0</v>
      </c>
      <c r="AU31" s="33"/>
      <c r="AV31" s="86">
        <f>IF(AND(AU31=$BJ$3),$C$31,0)</f>
        <v>0</v>
      </c>
      <c r="AW31" s="22">
        <f t="shared" si="39"/>
        <v>0</v>
      </c>
      <c r="AX31" s="18"/>
      <c r="AY31" s="22">
        <f>IF(AND(AX31=$BJ$3),$C$31,0)</f>
        <v>0</v>
      </c>
      <c r="AZ31" s="82">
        <f t="shared" si="40"/>
        <v>0</v>
      </c>
      <c r="BA31" s="33"/>
      <c r="BB31" s="86">
        <f>IF(AND(BA31=$BJ$3),$C$31,0)</f>
        <v>0</v>
      </c>
      <c r="BC31" s="22">
        <f t="shared" si="41"/>
        <v>0</v>
      </c>
      <c r="BD31" s="11" t="s">
        <v>139</v>
      </c>
      <c r="BU31" s="6" t="s">
        <v>131</v>
      </c>
      <c r="BV31" s="35">
        <v>0</v>
      </c>
    </row>
    <row r="32" spans="2:74" x14ac:dyDescent="0.25">
      <c r="B32" s="88" t="s">
        <v>30</v>
      </c>
      <c r="C32" s="91">
        <v>2</v>
      </c>
      <c r="D32" s="96"/>
      <c r="E32" s="174">
        <f t="shared" si="23"/>
        <v>0</v>
      </c>
      <c r="F32" s="86">
        <f t="shared" si="24"/>
        <v>0</v>
      </c>
      <c r="G32" s="22">
        <f t="shared" si="22"/>
        <v>0</v>
      </c>
      <c r="H32" s="18">
        <f t="shared" si="25"/>
        <v>0</v>
      </c>
      <c r="I32" s="22">
        <f t="shared" si="26"/>
        <v>0</v>
      </c>
      <c r="J32" s="18">
        <f>IF(AND(H32=0),C32,0)</f>
        <v>2</v>
      </c>
      <c r="K32" s="83">
        <f t="shared" si="42"/>
        <v>0</v>
      </c>
      <c r="L32" s="18" t="str">
        <f t="shared" si="27"/>
        <v>belum</v>
      </c>
      <c r="M32" s="19"/>
      <c r="N32" s="18"/>
      <c r="O32" s="22">
        <f>IF(AND(N32=$BJ$3),$C$32,0)</f>
        <v>0</v>
      </c>
      <c r="P32" s="82">
        <f t="shared" si="28"/>
        <v>0</v>
      </c>
      <c r="Q32" s="33"/>
      <c r="R32" s="86">
        <f>IF(AND(Q32=$BJ$3),$C$32,0)</f>
        <v>0</v>
      </c>
      <c r="S32" s="22">
        <f t="shared" si="29"/>
        <v>0</v>
      </c>
      <c r="T32" s="18"/>
      <c r="U32" s="22">
        <f>IF(AND(T32=$BJ$3),$C$32,0)</f>
        <v>0</v>
      </c>
      <c r="V32" s="82">
        <f t="shared" si="30"/>
        <v>0</v>
      </c>
      <c r="W32" s="33"/>
      <c r="X32" s="86">
        <f>IF(AND(W32=$BJ$3),$C$32,0)</f>
        <v>0</v>
      </c>
      <c r="Y32" s="22">
        <f t="shared" si="31"/>
        <v>0</v>
      </c>
      <c r="Z32" s="18"/>
      <c r="AA32" s="22">
        <f>IF(AND(Z32=$BJ$3),$C$32,0)</f>
        <v>0</v>
      </c>
      <c r="AB32" s="82">
        <f t="shared" si="32"/>
        <v>0</v>
      </c>
      <c r="AC32" s="33"/>
      <c r="AD32" s="86">
        <f>IF(AND(AC32=$BJ$3),$C$32,0)</f>
        <v>0</v>
      </c>
      <c r="AE32" s="22">
        <f t="shared" si="33"/>
        <v>0</v>
      </c>
      <c r="AF32" s="18"/>
      <c r="AG32" s="22">
        <f>IF(AND(AF32=$BJ$3),$C$32,0)</f>
        <v>0</v>
      </c>
      <c r="AH32" s="82">
        <f t="shared" si="34"/>
        <v>0</v>
      </c>
      <c r="AI32" s="33"/>
      <c r="AJ32" s="86">
        <f>IF(AND(AI32=$BJ$3),$C$32,0)</f>
        <v>0</v>
      </c>
      <c r="AK32" s="22">
        <f t="shared" si="35"/>
        <v>0</v>
      </c>
      <c r="AL32" s="18"/>
      <c r="AM32" s="22">
        <f>IF(AND(AL32=$BJ$3),$C$32,0)</f>
        <v>0</v>
      </c>
      <c r="AN32" s="82">
        <f t="shared" si="36"/>
        <v>0</v>
      </c>
      <c r="AO32" s="33"/>
      <c r="AP32" s="86">
        <f>IF(AND(AO32=$BJ$3),$C$32,0)</f>
        <v>0</v>
      </c>
      <c r="AQ32" s="22">
        <f t="shared" si="37"/>
        <v>0</v>
      </c>
      <c r="AR32" s="18"/>
      <c r="AS32" s="22">
        <f>IF(AND(AR32=$BJ$3),$C$32,0)</f>
        <v>0</v>
      </c>
      <c r="AT32" s="82">
        <f t="shared" si="38"/>
        <v>0</v>
      </c>
      <c r="AU32" s="33"/>
      <c r="AV32" s="86">
        <f>IF(AND(AU32=$BJ$3),$C$32,0)</f>
        <v>0</v>
      </c>
      <c r="AW32" s="22">
        <f t="shared" si="39"/>
        <v>0</v>
      </c>
      <c r="AX32" s="18"/>
      <c r="AY32" s="22">
        <f>IF(AND(AX32=$BJ$3),$C$32,0)</f>
        <v>0</v>
      </c>
      <c r="AZ32" s="82">
        <f t="shared" si="40"/>
        <v>0</v>
      </c>
      <c r="BA32" s="33"/>
      <c r="BB32" s="86">
        <f>IF(AND(BA32=$BJ$3),$C$32,0)</f>
        <v>0</v>
      </c>
      <c r="BC32" s="22">
        <f t="shared" si="41"/>
        <v>0</v>
      </c>
      <c r="BD32" s="11" t="s">
        <v>139</v>
      </c>
      <c r="BU32" s="175" t="s">
        <v>179</v>
      </c>
      <c r="BV32" s="28">
        <v>2</v>
      </c>
    </row>
    <row r="33" spans="2:74" x14ac:dyDescent="0.25">
      <c r="B33" s="88" t="s">
        <v>31</v>
      </c>
      <c r="C33" s="91">
        <v>2</v>
      </c>
      <c r="D33" s="96"/>
      <c r="E33" s="174">
        <f t="shared" si="23"/>
        <v>0</v>
      </c>
      <c r="F33" s="86">
        <f t="shared" si="24"/>
        <v>0</v>
      </c>
      <c r="G33" s="22">
        <f t="shared" si="22"/>
        <v>0</v>
      </c>
      <c r="H33" s="18">
        <f t="shared" si="25"/>
        <v>0</v>
      </c>
      <c r="I33" s="22">
        <f t="shared" si="26"/>
        <v>0</v>
      </c>
      <c r="J33" s="18">
        <f>IF(AND(H33&gt;1),0,C33)</f>
        <v>2</v>
      </c>
      <c r="K33" s="83">
        <f t="shared" si="42"/>
        <v>0</v>
      </c>
      <c r="L33" s="18" t="str">
        <f t="shared" si="27"/>
        <v>belum</v>
      </c>
      <c r="M33" s="19"/>
      <c r="N33" s="18"/>
      <c r="O33" s="22">
        <f>IF(AND(N33=$BJ$3),$C$33,0)</f>
        <v>0</v>
      </c>
      <c r="P33" s="82">
        <f t="shared" si="28"/>
        <v>0</v>
      </c>
      <c r="Q33" s="33"/>
      <c r="R33" s="86">
        <f>IF(AND(Q33=$BJ$3),$C$33,0)</f>
        <v>0</v>
      </c>
      <c r="S33" s="22">
        <f t="shared" si="29"/>
        <v>0</v>
      </c>
      <c r="T33" s="18"/>
      <c r="U33" s="22">
        <f>IF(AND(T33=$BJ$3),$C$33,0)</f>
        <v>0</v>
      </c>
      <c r="V33" s="82">
        <f t="shared" si="30"/>
        <v>0</v>
      </c>
      <c r="W33" s="33"/>
      <c r="X33" s="86">
        <f>IF(AND(W33=$BJ$3),$C$33,0)</f>
        <v>0</v>
      </c>
      <c r="Y33" s="22">
        <f t="shared" si="31"/>
        <v>0</v>
      </c>
      <c r="Z33" s="18"/>
      <c r="AA33" s="22">
        <f>IF(AND(Z33=$BJ$3),$C$33,0)</f>
        <v>0</v>
      </c>
      <c r="AB33" s="82">
        <f t="shared" si="32"/>
        <v>0</v>
      </c>
      <c r="AC33" s="33"/>
      <c r="AD33" s="86">
        <f>IF(AND(AC33=$BJ$3),$C$33,0)</f>
        <v>0</v>
      </c>
      <c r="AE33" s="22">
        <f t="shared" si="33"/>
        <v>0</v>
      </c>
      <c r="AF33" s="18"/>
      <c r="AG33" s="22">
        <f>IF(AND(AF33=$BJ$3),$C$33,0)</f>
        <v>0</v>
      </c>
      <c r="AH33" s="82">
        <f t="shared" si="34"/>
        <v>0</v>
      </c>
      <c r="AI33" s="33"/>
      <c r="AJ33" s="86">
        <f>IF(AND(AI33=$BJ$3),$C$33,0)</f>
        <v>0</v>
      </c>
      <c r="AK33" s="22">
        <f t="shared" si="35"/>
        <v>0</v>
      </c>
      <c r="AL33" s="18"/>
      <c r="AM33" s="22">
        <f>IF(AND(AL33=$BJ$3),$C$33,0)</f>
        <v>0</v>
      </c>
      <c r="AN33" s="82">
        <f t="shared" si="36"/>
        <v>0</v>
      </c>
      <c r="AO33" s="33"/>
      <c r="AP33" s="86">
        <f>IF(AND(AO33=$BJ$3),$C$33,0)</f>
        <v>0</v>
      </c>
      <c r="AQ33" s="22">
        <f t="shared" si="37"/>
        <v>0</v>
      </c>
      <c r="AR33" s="18"/>
      <c r="AS33" s="22">
        <f>IF(AND(AR33=$BJ$3),$C$33,0)</f>
        <v>0</v>
      </c>
      <c r="AT33" s="82">
        <f t="shared" si="38"/>
        <v>0</v>
      </c>
      <c r="AU33" s="33"/>
      <c r="AV33" s="86">
        <f>IF(AND(AU33=$BJ$3),$C$33,0)</f>
        <v>0</v>
      </c>
      <c r="AW33" s="22">
        <f t="shared" si="39"/>
        <v>0</v>
      </c>
      <c r="AX33" s="18"/>
      <c r="AY33" s="22">
        <f>IF(AND(AX33=$BJ$3),$C$33,0)</f>
        <v>0</v>
      </c>
      <c r="AZ33" s="82">
        <f t="shared" si="40"/>
        <v>0</v>
      </c>
      <c r="BA33" s="33"/>
      <c r="BB33" s="86">
        <f>IF(AND(BA33=$BJ$3),$C$33,0)</f>
        <v>0</v>
      </c>
      <c r="BC33" s="22">
        <f t="shared" si="41"/>
        <v>0</v>
      </c>
      <c r="BD33" s="11" t="s">
        <v>139</v>
      </c>
      <c r="BU33" s="32" t="s">
        <v>115</v>
      </c>
      <c r="BV33" s="28">
        <v>2</v>
      </c>
    </row>
    <row r="34" spans="2:74" x14ac:dyDescent="0.25">
      <c r="B34" s="88" t="s">
        <v>32</v>
      </c>
      <c r="C34" s="91">
        <v>1</v>
      </c>
      <c r="D34" s="96"/>
      <c r="E34" s="174">
        <f t="shared" si="23"/>
        <v>0</v>
      </c>
      <c r="F34" s="86">
        <f t="shared" si="24"/>
        <v>0</v>
      </c>
      <c r="G34" s="22">
        <f t="shared" si="22"/>
        <v>0</v>
      </c>
      <c r="H34" s="18">
        <f t="shared" si="25"/>
        <v>0</v>
      </c>
      <c r="I34" s="22">
        <f t="shared" si="26"/>
        <v>0</v>
      </c>
      <c r="J34" s="18">
        <f>IF(AND(H34=0),C34,0)</f>
        <v>1</v>
      </c>
      <c r="K34" s="83">
        <f t="shared" si="42"/>
        <v>0</v>
      </c>
      <c r="L34" s="18" t="str">
        <f t="shared" si="27"/>
        <v>belum</v>
      </c>
      <c r="M34" s="19"/>
      <c r="N34" s="18"/>
      <c r="O34" s="22">
        <f>IF(AND(N34=$BJ$3),$C$34,0)</f>
        <v>0</v>
      </c>
      <c r="P34" s="82">
        <f t="shared" si="28"/>
        <v>0</v>
      </c>
      <c r="Q34" s="33"/>
      <c r="R34" s="86">
        <f>IF(AND(Q34=$BJ$3),$C$34,0)</f>
        <v>0</v>
      </c>
      <c r="S34" s="22">
        <f t="shared" si="29"/>
        <v>0</v>
      </c>
      <c r="T34" s="18"/>
      <c r="U34" s="22">
        <f>IF(AND(T34=$BJ$3),$C$34,0)</f>
        <v>0</v>
      </c>
      <c r="V34" s="82">
        <f t="shared" si="30"/>
        <v>0</v>
      </c>
      <c r="W34" s="33"/>
      <c r="X34" s="86">
        <f>IF(AND(W34=$BJ$3),$C$34,0)</f>
        <v>0</v>
      </c>
      <c r="Y34" s="22">
        <f t="shared" si="31"/>
        <v>0</v>
      </c>
      <c r="Z34" s="18"/>
      <c r="AA34" s="22">
        <f>IF(AND(Z34=$BJ$3),$C$34,0)</f>
        <v>0</v>
      </c>
      <c r="AB34" s="82">
        <f t="shared" si="32"/>
        <v>0</v>
      </c>
      <c r="AC34" s="33"/>
      <c r="AD34" s="86">
        <f>IF(AND(AC34=$BJ$3),$C$34,0)</f>
        <v>0</v>
      </c>
      <c r="AE34" s="22">
        <f t="shared" si="33"/>
        <v>0</v>
      </c>
      <c r="AF34" s="18"/>
      <c r="AG34" s="22">
        <f>IF(AND(AF34=$BJ$3),$C$34,0)</f>
        <v>0</v>
      </c>
      <c r="AH34" s="82">
        <f t="shared" si="34"/>
        <v>0</v>
      </c>
      <c r="AI34" s="33"/>
      <c r="AJ34" s="86">
        <f>IF(AND(AI34=$BJ$3),$C$34,0)</f>
        <v>0</v>
      </c>
      <c r="AK34" s="22">
        <f t="shared" si="35"/>
        <v>0</v>
      </c>
      <c r="AL34" s="18"/>
      <c r="AM34" s="22">
        <f>IF(AND(AL34=$BJ$3),$C$34,0)</f>
        <v>0</v>
      </c>
      <c r="AN34" s="82">
        <f t="shared" si="36"/>
        <v>0</v>
      </c>
      <c r="AO34" s="33"/>
      <c r="AP34" s="86">
        <f>IF(AND(AO34=$BJ$3),$C$34,0)</f>
        <v>0</v>
      </c>
      <c r="AQ34" s="22">
        <f t="shared" si="37"/>
        <v>0</v>
      </c>
      <c r="AR34" s="18"/>
      <c r="AS34" s="22">
        <f>IF(AND(AR34=$BJ$3),$C$34,0)</f>
        <v>0</v>
      </c>
      <c r="AT34" s="82">
        <f t="shared" si="38"/>
        <v>0</v>
      </c>
      <c r="AU34" s="33"/>
      <c r="AV34" s="86">
        <f>IF(AND(AU34=$BJ$3),$C$34,0)</f>
        <v>0</v>
      </c>
      <c r="AW34" s="22">
        <f t="shared" si="39"/>
        <v>0</v>
      </c>
      <c r="AX34" s="18"/>
      <c r="AY34" s="22">
        <f>IF(AND(AX34=$BJ$3),$C$34,0)</f>
        <v>0</v>
      </c>
      <c r="AZ34" s="82">
        <f t="shared" si="40"/>
        <v>0</v>
      </c>
      <c r="BA34" s="33"/>
      <c r="BB34" s="86">
        <f>IF(AND(BA34=$BJ$3),$C$34,0)</f>
        <v>0</v>
      </c>
      <c r="BC34" s="22">
        <f t="shared" si="41"/>
        <v>0</v>
      </c>
      <c r="BD34" s="11" t="s">
        <v>139</v>
      </c>
      <c r="BU34" s="6" t="s">
        <v>116</v>
      </c>
      <c r="BV34" s="28">
        <v>2</v>
      </c>
    </row>
    <row r="35" spans="2:74" x14ac:dyDescent="0.25">
      <c r="B35" s="88" t="s">
        <v>33</v>
      </c>
      <c r="C35" s="91">
        <v>1</v>
      </c>
      <c r="D35" s="96"/>
      <c r="E35" s="174">
        <f t="shared" si="23"/>
        <v>0</v>
      </c>
      <c r="F35" s="86">
        <f t="shared" si="24"/>
        <v>0</v>
      </c>
      <c r="G35" s="22">
        <f t="shared" si="22"/>
        <v>0</v>
      </c>
      <c r="H35" s="18">
        <f t="shared" si="25"/>
        <v>0</v>
      </c>
      <c r="I35" s="22">
        <f t="shared" si="26"/>
        <v>0</v>
      </c>
      <c r="J35" s="18">
        <f>IF(AND(H35=0),C35,0)</f>
        <v>1</v>
      </c>
      <c r="K35" s="83">
        <f>IF(AND(J35=0),C35,0)</f>
        <v>0</v>
      </c>
      <c r="L35" s="18" t="str">
        <f t="shared" si="27"/>
        <v>belum</v>
      </c>
      <c r="M35" s="19"/>
      <c r="N35" s="18"/>
      <c r="O35" s="22">
        <f>IF(AND(N35=$BJ$3),$C$35,0)</f>
        <v>0</v>
      </c>
      <c r="P35" s="82">
        <f t="shared" si="28"/>
        <v>0</v>
      </c>
      <c r="Q35" s="33"/>
      <c r="R35" s="86">
        <f>IF(AND(Q35=$BJ$3),$C$35,0)</f>
        <v>0</v>
      </c>
      <c r="S35" s="22">
        <f t="shared" si="29"/>
        <v>0</v>
      </c>
      <c r="T35" s="18"/>
      <c r="U35" s="22">
        <f>IF(AND(T35=$BJ$3),$C$35,0)</f>
        <v>0</v>
      </c>
      <c r="V35" s="82">
        <f t="shared" si="30"/>
        <v>0</v>
      </c>
      <c r="W35" s="33"/>
      <c r="X35" s="86">
        <f>IF(AND(W35=$BJ$3),$C$35,0)</f>
        <v>0</v>
      </c>
      <c r="Y35" s="22">
        <f t="shared" si="31"/>
        <v>0</v>
      </c>
      <c r="Z35" s="18"/>
      <c r="AA35" s="22">
        <f>IF(AND(Z35=$BJ$3),$C$35,0)</f>
        <v>0</v>
      </c>
      <c r="AB35" s="82">
        <f t="shared" si="32"/>
        <v>0</v>
      </c>
      <c r="AC35" s="33"/>
      <c r="AD35" s="86">
        <f>IF(AND(AC35=$BJ$3),$C$35,0)</f>
        <v>0</v>
      </c>
      <c r="AE35" s="22">
        <f t="shared" si="33"/>
        <v>0</v>
      </c>
      <c r="AF35" s="18"/>
      <c r="AG35" s="22">
        <f>IF(AND(AF35=$BJ$3),$C$35,0)</f>
        <v>0</v>
      </c>
      <c r="AH35" s="82">
        <f t="shared" si="34"/>
        <v>0</v>
      </c>
      <c r="AI35" s="33"/>
      <c r="AJ35" s="86">
        <f>IF(AND(AI35=$BJ$3),$C$35,0)</f>
        <v>0</v>
      </c>
      <c r="AK35" s="22">
        <f t="shared" si="35"/>
        <v>0</v>
      </c>
      <c r="AL35" s="18"/>
      <c r="AM35" s="22">
        <f>IF(AND(AL35=$BJ$3),$C$35,0)</f>
        <v>0</v>
      </c>
      <c r="AN35" s="82">
        <f t="shared" si="36"/>
        <v>0</v>
      </c>
      <c r="AO35" s="33"/>
      <c r="AP35" s="86">
        <f>IF(AND(AO35=$BJ$3),$C$35,0)</f>
        <v>0</v>
      </c>
      <c r="AQ35" s="22">
        <f t="shared" si="37"/>
        <v>0</v>
      </c>
      <c r="AR35" s="18"/>
      <c r="AS35" s="22">
        <f>IF(AND(AR35=$BJ$3),$C$35,0)</f>
        <v>0</v>
      </c>
      <c r="AT35" s="82">
        <f t="shared" si="38"/>
        <v>0</v>
      </c>
      <c r="AU35" s="33"/>
      <c r="AV35" s="86">
        <f>IF(AND(AU35=$BJ$3),$C$35,0)</f>
        <v>0</v>
      </c>
      <c r="AW35" s="22">
        <f t="shared" si="39"/>
        <v>0</v>
      </c>
      <c r="AX35" s="18"/>
      <c r="AY35" s="22">
        <f>IF(AND(AX35=$BJ$3),$C$35,0)</f>
        <v>0</v>
      </c>
      <c r="AZ35" s="82">
        <f t="shared" si="40"/>
        <v>0</v>
      </c>
      <c r="BA35" s="33"/>
      <c r="BB35" s="86">
        <f>IF(AND(BA35=$BJ$3),$C$35,0)</f>
        <v>0</v>
      </c>
      <c r="BC35" s="22">
        <f t="shared" si="41"/>
        <v>0</v>
      </c>
      <c r="BD35" s="11" t="s">
        <v>139</v>
      </c>
      <c r="BU35" s="6" t="s">
        <v>117</v>
      </c>
      <c r="BV35" s="28">
        <v>2</v>
      </c>
    </row>
    <row r="36" spans="2:74" x14ac:dyDescent="0.25">
      <c r="B36" s="146" t="s">
        <v>21</v>
      </c>
      <c r="C36" s="23">
        <f>SUM(C25:C35)</f>
        <v>19</v>
      </c>
      <c r="D36" s="28"/>
      <c r="F36" s="28">
        <f>SUM(F25:F35)</f>
        <v>0</v>
      </c>
      <c r="H36" s="28">
        <f>SUM(H25:H35)</f>
        <v>0</v>
      </c>
      <c r="I36" s="28">
        <f>SUM(I25:I35)</f>
        <v>0</v>
      </c>
      <c r="J36" s="19">
        <f>SUM(J25:J35)</f>
        <v>19</v>
      </c>
      <c r="K36" s="28">
        <f>SUM(K25:K35)</f>
        <v>0</v>
      </c>
      <c r="N36" s="22"/>
      <c r="O36" s="7">
        <f>SUM(O25:O35)</f>
        <v>0</v>
      </c>
      <c r="P36" s="85"/>
      <c r="R36" s="87">
        <f>SUM(R25:R35)</f>
        <v>0</v>
      </c>
      <c r="S36" s="7"/>
      <c r="T36" s="22"/>
      <c r="U36" s="7">
        <f>SUM(U25:U35)</f>
        <v>0</v>
      </c>
      <c r="V36" s="85"/>
      <c r="X36" s="87">
        <f>SUM(X25:X35)</f>
        <v>0</v>
      </c>
      <c r="Y36" s="7"/>
      <c r="Z36" s="22"/>
      <c r="AA36" s="7">
        <f>SUM(AA25:AA35)</f>
        <v>0</v>
      </c>
      <c r="AB36" s="85"/>
      <c r="AD36" s="87">
        <f>SUM(AD25:AD35)</f>
        <v>0</v>
      </c>
      <c r="AE36" s="7"/>
      <c r="AF36" s="22"/>
      <c r="AG36" s="7">
        <f>SUM(AG25:AG35)</f>
        <v>0</v>
      </c>
      <c r="AH36" s="85"/>
      <c r="AJ36" s="87">
        <f>SUM(AJ25:AJ35)</f>
        <v>0</v>
      </c>
      <c r="AK36" s="7"/>
      <c r="AL36" s="22"/>
      <c r="AM36" s="7">
        <f>SUM(AM25:AM35)</f>
        <v>0</v>
      </c>
      <c r="AN36" s="85"/>
      <c r="AP36" s="87">
        <f>SUM(AP25:AP35)</f>
        <v>0</v>
      </c>
      <c r="AQ36" s="7"/>
      <c r="AR36" s="22"/>
      <c r="AS36" s="7">
        <f>SUM(AS25:AS35)</f>
        <v>0</v>
      </c>
      <c r="AT36" s="85"/>
      <c r="AV36" s="87">
        <f>SUM(AV25:AV35)</f>
        <v>0</v>
      </c>
      <c r="AW36" s="7"/>
      <c r="AX36" s="22"/>
      <c r="AY36" s="7">
        <f>SUM(AY25:AY35)</f>
        <v>0</v>
      </c>
      <c r="AZ36" s="85"/>
      <c r="BB36" s="28">
        <f>SUM(BB25:BB35)</f>
        <v>0</v>
      </c>
      <c r="BC36" s="28"/>
      <c r="BD36" s="11" t="s">
        <v>139</v>
      </c>
      <c r="BU36" s="37" t="s">
        <v>149</v>
      </c>
      <c r="BV36" s="35">
        <v>2</v>
      </c>
    </row>
    <row r="37" spans="2:74" x14ac:dyDescent="0.25">
      <c r="B37" s="146" t="s">
        <v>109</v>
      </c>
      <c r="C37" s="53">
        <f>I36/C36</f>
        <v>0</v>
      </c>
      <c r="D37" s="28"/>
      <c r="BD37" s="11" t="s">
        <v>139</v>
      </c>
      <c r="BU37" s="6" t="s">
        <v>178</v>
      </c>
      <c r="BV37" s="28">
        <v>2</v>
      </c>
    </row>
    <row r="38" spans="2:74" x14ac:dyDescent="0.25">
      <c r="F38" s="22"/>
      <c r="G38" s="22"/>
      <c r="H38" s="22"/>
      <c r="I38" s="22"/>
      <c r="J38" s="22"/>
      <c r="K38" s="22"/>
      <c r="BD38" s="11" t="s">
        <v>139</v>
      </c>
      <c r="BU38" s="6" t="s">
        <v>112</v>
      </c>
      <c r="BV38" s="28">
        <v>2</v>
      </c>
    </row>
    <row r="39" spans="2:74" hidden="1" x14ac:dyDescent="0.25">
      <c r="B39" s="212" t="s">
        <v>34</v>
      </c>
      <c r="C39" s="213"/>
      <c r="D39" s="214"/>
      <c r="E39" s="215" t="s">
        <v>98</v>
      </c>
      <c r="F39" s="22"/>
      <c r="G39" s="22">
        <v>1</v>
      </c>
      <c r="H39" s="22" t="s">
        <v>100</v>
      </c>
      <c r="I39" s="22"/>
      <c r="J39" s="22"/>
      <c r="K39" s="22"/>
      <c r="L39" s="216" t="s">
        <v>136</v>
      </c>
      <c r="N39" s="194" t="s">
        <v>140</v>
      </c>
      <c r="O39" s="200"/>
      <c r="P39" s="200"/>
      <c r="Q39" s="217"/>
      <c r="R39" s="200"/>
      <c r="S39" s="200"/>
      <c r="T39" s="200"/>
      <c r="U39" s="200"/>
      <c r="V39" s="200"/>
      <c r="W39" s="217"/>
      <c r="X39" s="200"/>
      <c r="Y39" s="200"/>
      <c r="Z39" s="200"/>
      <c r="AA39" s="200"/>
      <c r="AB39" s="200"/>
      <c r="AC39" s="217"/>
      <c r="AD39" s="200"/>
      <c r="AE39" s="200"/>
      <c r="AF39" s="200"/>
      <c r="AG39" s="200"/>
      <c r="AH39" s="200"/>
      <c r="AI39" s="217"/>
      <c r="AJ39" s="200"/>
      <c r="AK39" s="200"/>
      <c r="AL39" s="200"/>
      <c r="AM39" s="200"/>
      <c r="AN39" s="200"/>
      <c r="AO39" s="217"/>
      <c r="AP39" s="200"/>
      <c r="AQ39" s="200"/>
      <c r="AR39" s="200"/>
      <c r="AS39" s="200"/>
      <c r="AT39" s="200"/>
      <c r="AU39" s="217"/>
      <c r="AV39" s="200"/>
      <c r="AW39" s="200"/>
      <c r="AX39" s="200"/>
      <c r="AY39" s="200"/>
      <c r="AZ39" s="200"/>
      <c r="BA39" s="218"/>
      <c r="BB39" s="19"/>
      <c r="BC39" s="19"/>
      <c r="BD39" s="11" t="s">
        <v>138</v>
      </c>
      <c r="BU39" s="6" t="s">
        <v>180</v>
      </c>
      <c r="BV39" s="28">
        <v>2</v>
      </c>
    </row>
    <row r="40" spans="2:74" hidden="1" x14ac:dyDescent="0.25">
      <c r="B40" s="8" t="s">
        <v>8</v>
      </c>
      <c r="C40" s="23" t="s">
        <v>9</v>
      </c>
      <c r="D40" s="23" t="s">
        <v>10</v>
      </c>
      <c r="E40" s="197"/>
      <c r="F40" s="22"/>
      <c r="G40" s="22" t="str">
        <f t="shared" si="2"/>
        <v>nilai</v>
      </c>
      <c r="H40" s="22" t="s">
        <v>122</v>
      </c>
      <c r="I40" s="22" t="s">
        <v>99</v>
      </c>
      <c r="J40" s="22" t="s">
        <v>129</v>
      </c>
      <c r="K40" s="22" t="s">
        <v>123</v>
      </c>
      <c r="L40" s="199"/>
      <c r="N40" s="45">
        <v>1</v>
      </c>
      <c r="O40" s="45"/>
      <c r="P40" s="45"/>
      <c r="Q40" s="45">
        <v>2</v>
      </c>
      <c r="R40" s="45"/>
      <c r="S40" s="45"/>
      <c r="T40" s="45">
        <v>3</v>
      </c>
      <c r="U40" s="45"/>
      <c r="V40" s="45"/>
      <c r="W40" s="45">
        <v>4</v>
      </c>
      <c r="X40" s="45"/>
      <c r="Y40" s="45"/>
      <c r="Z40" s="45">
        <v>5</v>
      </c>
      <c r="AA40" s="45"/>
      <c r="AB40" s="45"/>
      <c r="AC40" s="45">
        <v>6</v>
      </c>
      <c r="AD40" s="45"/>
      <c r="AE40" s="45"/>
      <c r="AF40" s="45">
        <v>7</v>
      </c>
      <c r="AG40" s="45"/>
      <c r="AH40" s="45"/>
      <c r="AI40" s="45">
        <v>8</v>
      </c>
      <c r="AJ40" s="45"/>
      <c r="AK40" s="45"/>
      <c r="AL40" s="45">
        <v>9</v>
      </c>
      <c r="AM40" s="45"/>
      <c r="AN40" s="45"/>
      <c r="AO40" s="45">
        <v>10</v>
      </c>
      <c r="AP40" s="45"/>
      <c r="AQ40" s="45"/>
      <c r="AR40" s="45">
        <v>11</v>
      </c>
      <c r="AS40" s="45"/>
      <c r="AT40" s="45"/>
      <c r="AU40" s="45">
        <v>12</v>
      </c>
      <c r="AV40" s="45"/>
      <c r="AW40" s="45"/>
      <c r="AX40" s="45">
        <v>13</v>
      </c>
      <c r="AY40" s="45"/>
      <c r="AZ40" s="45"/>
      <c r="BA40" s="45">
        <v>14</v>
      </c>
      <c r="BB40" s="19"/>
      <c r="BC40" s="19"/>
      <c r="BD40" s="11" t="s">
        <v>138</v>
      </c>
      <c r="BU40" s="176" t="s">
        <v>181</v>
      </c>
      <c r="BV40" s="28">
        <v>2</v>
      </c>
    </row>
    <row r="41" spans="2:74" hidden="1" x14ac:dyDescent="0.25">
      <c r="B41" s="6" t="str">
        <f>PROSES!B40</f>
        <v>Kimia Organik I</v>
      </c>
      <c r="C41" s="28">
        <f>PROSES!C40</f>
        <v>2</v>
      </c>
      <c r="D41" s="28">
        <f>PROSES!D40</f>
        <v>0</v>
      </c>
      <c r="E41" s="28">
        <f>PROSES!E40</f>
        <v>0</v>
      </c>
      <c r="F41" s="22">
        <f t="shared" ref="F41:F51" si="43">IF(AND(E41=0),0,C41)</f>
        <v>0</v>
      </c>
      <c r="G41" s="22">
        <f t="shared" si="2"/>
        <v>0</v>
      </c>
      <c r="H41" s="18">
        <f t="shared" ref="H41:H51" si="44">IF(AND(D41=$BF$3),$BG$3,IF(AND(D41=$BF$5),$BG$5,IF(AND(D41=$BF$6),$BG$6,IF(AND(D41=$BF$7),$BG$7,IF(AND(D41=$BF$8),$BG$8,IF(AND(D41=$BF$9),$BG$9,IF(AND(D41=$BF$10),$BG$10,IF(AND(D41=$BF$11),$BG$11))))))))</f>
        <v>0</v>
      </c>
      <c r="I41" s="22">
        <f t="shared" ref="I41:I51" si="45">H41*C41</f>
        <v>0</v>
      </c>
      <c r="J41" s="18">
        <f>IF(AND(H41=0),C41,0)</f>
        <v>2</v>
      </c>
      <c r="K41" s="18">
        <f t="shared" ref="K41:K51" si="46">IF(AND(J41=0),C41,0)</f>
        <v>0</v>
      </c>
      <c r="L41" s="18" t="str">
        <f t="shared" ref="L41:L51" si="47">IF(AND(J41=0),"lulus","belum")</f>
        <v>belum</v>
      </c>
      <c r="M41" s="19"/>
      <c r="N41" s="33"/>
      <c r="O41" s="22">
        <f>IF(AND(N41=$BJ$3),$C$41,0)</f>
        <v>0</v>
      </c>
      <c r="P41" s="22">
        <f t="shared" ref="P41:P51" si="48">IF(AND(N41&gt;0),1,0)</f>
        <v>0</v>
      </c>
      <c r="Q41" s="18"/>
      <c r="R41" s="22">
        <f>IF(AND(Q41=$BJ$3),$C$41,0)</f>
        <v>0</v>
      </c>
      <c r="S41" s="22">
        <f t="shared" ref="S41:S52" si="49">IF(AND(Q41&gt;0),1,0)</f>
        <v>0</v>
      </c>
      <c r="T41" s="33" t="s">
        <v>141</v>
      </c>
      <c r="U41" s="22">
        <f>IF(AND(T41=$BJ$3),$C$41,0)</f>
        <v>2</v>
      </c>
      <c r="V41" s="22">
        <f t="shared" ref="V41:V52" si="50">IF(AND(T41&gt;0),1,0)</f>
        <v>1</v>
      </c>
      <c r="W41" s="18"/>
      <c r="X41" s="22">
        <f>IF(AND(W41=$BJ$3),$C$41,0)</f>
        <v>0</v>
      </c>
      <c r="Y41" s="22">
        <f t="shared" ref="Y41:Y52" si="51">IF(AND(W41&gt;0),1,0)</f>
        <v>0</v>
      </c>
      <c r="Z41" s="33"/>
      <c r="AA41" s="22">
        <f>IF(AND(Z41=$BJ$3),$C$41,0)</f>
        <v>0</v>
      </c>
      <c r="AB41" s="22">
        <f t="shared" ref="AB41:AB52" si="52">IF(AND(Z41&gt;0),1,0)</f>
        <v>0</v>
      </c>
      <c r="AC41" s="18"/>
      <c r="AD41" s="22">
        <f>IF(AND(AC41=$BJ$3),$C$41,0)</f>
        <v>0</v>
      </c>
      <c r="AE41" s="22">
        <f t="shared" ref="AE41:AE52" si="53">IF(AND(AC41&gt;0),1,0)</f>
        <v>0</v>
      </c>
      <c r="AF41" s="33"/>
      <c r="AG41" s="22">
        <f>IF(AND(AF41=$BJ$3),$C$41,0)</f>
        <v>0</v>
      </c>
      <c r="AH41" s="22">
        <f t="shared" ref="AH41:AH52" si="54">IF(AND(AF41&gt;0),1,0)</f>
        <v>0</v>
      </c>
      <c r="AI41" s="18"/>
      <c r="AJ41" s="22">
        <f>IF(AND(AI41=$BJ$3),$C$41,0)</f>
        <v>0</v>
      </c>
      <c r="AK41" s="22">
        <f t="shared" ref="AK41:AK52" si="55">IF(AND(AI41&gt;0),1,0)</f>
        <v>0</v>
      </c>
      <c r="AL41" s="33"/>
      <c r="AM41" s="22">
        <f>IF(AND(AL41=$BJ$3),$C$41,0)</f>
        <v>0</v>
      </c>
      <c r="AN41" s="22">
        <f t="shared" ref="AN41:AN52" si="56">IF(AND(AL41&gt;0),1,0)</f>
        <v>0</v>
      </c>
      <c r="AO41" s="18"/>
      <c r="AP41" s="22">
        <f>IF(AND(AO41=$BJ$3),$C$41,0)</f>
        <v>0</v>
      </c>
      <c r="AQ41" s="22">
        <f t="shared" ref="AQ41:AQ52" si="57">IF(AND(AO41&gt;0),1,0)</f>
        <v>0</v>
      </c>
      <c r="AR41" s="33"/>
      <c r="AS41" s="22">
        <f>IF(AND(AR41=$BJ$3),$C$41,0)</f>
        <v>0</v>
      </c>
      <c r="AT41" s="22">
        <f t="shared" ref="AT41:AT52" si="58">IF(AND(AR41&gt;0),1,0)</f>
        <v>0</v>
      </c>
      <c r="AU41" s="18"/>
      <c r="AV41" s="22">
        <f>IF(AND(AU41=$BJ$3),$C$41,0)</f>
        <v>0</v>
      </c>
      <c r="AW41" s="22">
        <f t="shared" ref="AW41:AW52" si="59">IF(AND(AU41&gt;0),1,0)</f>
        <v>0</v>
      </c>
      <c r="AX41" s="33"/>
      <c r="AY41" s="22">
        <f>IF(AND(AX41=$BJ$3),$C$41,0)</f>
        <v>0</v>
      </c>
      <c r="AZ41" s="22">
        <f t="shared" ref="AZ41:AZ52" si="60">IF(AND(AX41&gt;0),1,0)</f>
        <v>0</v>
      </c>
      <c r="BA41" s="18"/>
      <c r="BB41" s="22">
        <f>IF(AND(BA41=$BJ$3),$C$41,0)</f>
        <v>0</v>
      </c>
      <c r="BC41" s="22">
        <f t="shared" ref="BC41:BC52" si="61">IF(AND(BA41&gt;0),1,0)</f>
        <v>0</v>
      </c>
      <c r="BD41" s="11" t="s">
        <v>138</v>
      </c>
      <c r="BV41" s="28">
        <v>0</v>
      </c>
    </row>
    <row r="42" spans="2:74" hidden="1" x14ac:dyDescent="0.25">
      <c r="B42" s="6" t="str">
        <f>PROSES!B41</f>
        <v>PAI Fiqih Muamalat</v>
      </c>
      <c r="C42" s="28">
        <f>PROSES!C41</f>
        <v>1</v>
      </c>
      <c r="D42" s="28">
        <f>PROSES!D41</f>
        <v>0</v>
      </c>
      <c r="E42" s="28">
        <f>PROSES!E41</f>
        <v>0</v>
      </c>
      <c r="F42" s="22">
        <f t="shared" si="43"/>
        <v>0</v>
      </c>
      <c r="G42" s="22">
        <f t="shared" si="2"/>
        <v>0</v>
      </c>
      <c r="H42" s="18">
        <f t="shared" si="44"/>
        <v>0</v>
      </c>
      <c r="I42" s="22">
        <f t="shared" si="45"/>
        <v>0</v>
      </c>
      <c r="J42" s="18">
        <f>IF(AND(H42&gt;1),0,C42)</f>
        <v>1</v>
      </c>
      <c r="K42" s="18">
        <f t="shared" si="46"/>
        <v>0</v>
      </c>
      <c r="L42" s="18" t="str">
        <f t="shared" si="47"/>
        <v>belum</v>
      </c>
      <c r="M42" s="19"/>
      <c r="N42" s="33"/>
      <c r="O42" s="22">
        <f>IF(AND(N42=$BJ$3),$C$42,0)</f>
        <v>0</v>
      </c>
      <c r="P42" s="22">
        <f t="shared" si="48"/>
        <v>0</v>
      </c>
      <c r="Q42" s="18"/>
      <c r="R42" s="22">
        <f>IF(AND(Q42=$BJ$3),$C$42,0)</f>
        <v>0</v>
      </c>
      <c r="S42" s="22">
        <f t="shared" si="49"/>
        <v>0</v>
      </c>
      <c r="T42" s="33" t="s">
        <v>141</v>
      </c>
      <c r="U42" s="22">
        <f>IF(AND(T42=$BJ$3),$C$42,0)</f>
        <v>1</v>
      </c>
      <c r="V42" s="22">
        <f t="shared" si="50"/>
        <v>1</v>
      </c>
      <c r="W42" s="18"/>
      <c r="X42" s="22">
        <f>IF(AND(W42=$BJ$3),$C$42,0)</f>
        <v>0</v>
      </c>
      <c r="Y42" s="22">
        <f t="shared" si="51"/>
        <v>0</v>
      </c>
      <c r="Z42" s="33"/>
      <c r="AA42" s="22">
        <f>IF(AND(Z42=$BJ$3),$C$42,0)</f>
        <v>0</v>
      </c>
      <c r="AB42" s="22">
        <f t="shared" si="52"/>
        <v>0</v>
      </c>
      <c r="AC42" s="18"/>
      <c r="AD42" s="22">
        <f>IF(AND(AC42=$BJ$3),$C$42,0)</f>
        <v>0</v>
      </c>
      <c r="AE42" s="22">
        <f t="shared" si="53"/>
        <v>0</v>
      </c>
      <c r="AF42" s="33"/>
      <c r="AG42" s="22">
        <f>IF(AND(AF42=$BJ$3),$C$42,0)</f>
        <v>0</v>
      </c>
      <c r="AH42" s="22">
        <f t="shared" si="54"/>
        <v>0</v>
      </c>
      <c r="AI42" s="18"/>
      <c r="AJ42" s="22">
        <f>IF(AND(AI42=$BJ$3),$C$42,0)</f>
        <v>0</v>
      </c>
      <c r="AK42" s="22">
        <f t="shared" si="55"/>
        <v>0</v>
      </c>
      <c r="AL42" s="33"/>
      <c r="AM42" s="22">
        <f>IF(AND(AL42=$BJ$3),$C$42,0)</f>
        <v>0</v>
      </c>
      <c r="AN42" s="22">
        <f t="shared" si="56"/>
        <v>0</v>
      </c>
      <c r="AO42" s="18"/>
      <c r="AP42" s="22">
        <f>IF(AND(AO42=$BJ$3),$C$42,0)</f>
        <v>0</v>
      </c>
      <c r="AQ42" s="22">
        <f t="shared" si="57"/>
        <v>0</v>
      </c>
      <c r="AR42" s="33"/>
      <c r="AS42" s="22">
        <f>IF(AND(AR42=$BJ$3),$C$42,0)</f>
        <v>0</v>
      </c>
      <c r="AT42" s="22">
        <f t="shared" si="58"/>
        <v>0</v>
      </c>
      <c r="AU42" s="18"/>
      <c r="AV42" s="22">
        <f>IF(AND(AU42=$BJ$3),$C$42,0)</f>
        <v>0</v>
      </c>
      <c r="AW42" s="22">
        <f t="shared" si="59"/>
        <v>0</v>
      </c>
      <c r="AX42" s="33"/>
      <c r="AY42" s="22">
        <f>IF(AND(AX42=$BJ$3),$C$42,0)</f>
        <v>0</v>
      </c>
      <c r="AZ42" s="22">
        <f t="shared" si="60"/>
        <v>0</v>
      </c>
      <c r="BA42" s="18"/>
      <c r="BB42" s="22">
        <f>IF(AND(BA42=$BJ$3),$C$42,0)</f>
        <v>0</v>
      </c>
      <c r="BC42" s="22">
        <f t="shared" si="61"/>
        <v>0</v>
      </c>
      <c r="BD42" s="11" t="s">
        <v>138</v>
      </c>
      <c r="BV42" s="28">
        <v>0</v>
      </c>
    </row>
    <row r="43" spans="2:74" hidden="1" x14ac:dyDescent="0.25">
      <c r="B43" s="6" t="str">
        <f>PROSES!B42</f>
        <v>Mikrobiologi Farmasi</v>
      </c>
      <c r="C43" s="28">
        <f>PROSES!C42</f>
        <v>2</v>
      </c>
      <c r="D43" s="28">
        <f>PROSES!D42</f>
        <v>0</v>
      </c>
      <c r="E43" s="28">
        <f>PROSES!E42</f>
        <v>0</v>
      </c>
      <c r="F43" s="22">
        <f t="shared" si="43"/>
        <v>0</v>
      </c>
      <c r="G43" s="22">
        <f t="shared" si="2"/>
        <v>0</v>
      </c>
      <c r="H43" s="18">
        <f t="shared" si="44"/>
        <v>0</v>
      </c>
      <c r="I43" s="22">
        <f t="shared" si="45"/>
        <v>0</v>
      </c>
      <c r="J43" s="18">
        <f>IF(AND(H43=0),C43,0)</f>
        <v>2</v>
      </c>
      <c r="K43" s="18">
        <f t="shared" si="46"/>
        <v>0</v>
      </c>
      <c r="L43" s="18" t="str">
        <f t="shared" si="47"/>
        <v>belum</v>
      </c>
      <c r="M43" s="19"/>
      <c r="N43" s="33"/>
      <c r="O43" s="22">
        <f>IF(AND(N43=$BJ$3),$C$43,0)</f>
        <v>0</v>
      </c>
      <c r="P43" s="22">
        <f t="shared" si="48"/>
        <v>0</v>
      </c>
      <c r="Q43" s="18"/>
      <c r="R43" s="22">
        <f>IF(AND(Q43=$BJ$3),$C$43,0)</f>
        <v>0</v>
      </c>
      <c r="S43" s="22">
        <f t="shared" si="49"/>
        <v>0</v>
      </c>
      <c r="T43" s="33" t="s">
        <v>141</v>
      </c>
      <c r="U43" s="22">
        <f>IF(AND(T43=$BJ$3),$C$43,0)</f>
        <v>2</v>
      </c>
      <c r="V43" s="22">
        <f t="shared" si="50"/>
        <v>1</v>
      </c>
      <c r="W43" s="18"/>
      <c r="X43" s="22">
        <f>IF(AND(W43=$BJ$3),$C$43,0)</f>
        <v>0</v>
      </c>
      <c r="Y43" s="22">
        <f t="shared" si="51"/>
        <v>0</v>
      </c>
      <c r="Z43" s="33"/>
      <c r="AA43" s="22">
        <f>IF(AND(Z43=$BJ$3),$C$43,0)</f>
        <v>0</v>
      </c>
      <c r="AB43" s="22">
        <f t="shared" si="52"/>
        <v>0</v>
      </c>
      <c r="AC43" s="18"/>
      <c r="AD43" s="22">
        <f>IF(AND(AC43=$BJ$3),$C$43,0)</f>
        <v>0</v>
      </c>
      <c r="AE43" s="22">
        <f t="shared" si="53"/>
        <v>0</v>
      </c>
      <c r="AF43" s="33"/>
      <c r="AG43" s="22">
        <f>IF(AND(AF43=$BJ$3),$C$43,0)</f>
        <v>0</v>
      </c>
      <c r="AH43" s="22">
        <f t="shared" si="54"/>
        <v>0</v>
      </c>
      <c r="AI43" s="18"/>
      <c r="AJ43" s="22">
        <f>IF(AND(AI43=$BJ$3),$C$43,0)</f>
        <v>0</v>
      </c>
      <c r="AK43" s="22">
        <f t="shared" si="55"/>
        <v>0</v>
      </c>
      <c r="AL43" s="33"/>
      <c r="AM43" s="22">
        <f>IF(AND(AL43=$BJ$3),$C$43,0)</f>
        <v>0</v>
      </c>
      <c r="AN43" s="22">
        <f t="shared" si="56"/>
        <v>0</v>
      </c>
      <c r="AO43" s="18"/>
      <c r="AP43" s="22">
        <f>IF(AND(AO43=$BJ$3),$C$43,0)</f>
        <v>0</v>
      </c>
      <c r="AQ43" s="22">
        <f t="shared" si="57"/>
        <v>0</v>
      </c>
      <c r="AR43" s="33"/>
      <c r="AS43" s="22">
        <f>IF(AND(AR43=$BJ$3),$C$43,0)</f>
        <v>0</v>
      </c>
      <c r="AT43" s="22">
        <f t="shared" si="58"/>
        <v>0</v>
      </c>
      <c r="AU43" s="18"/>
      <c r="AV43" s="22">
        <f>IF(AND(AU43=$BJ$3),$C$43,0)</f>
        <v>0</v>
      </c>
      <c r="AW43" s="22">
        <f t="shared" si="59"/>
        <v>0</v>
      </c>
      <c r="AX43" s="33"/>
      <c r="AY43" s="22">
        <f>IF(AND(AX43=$BJ$3),$C$43,0)</f>
        <v>0</v>
      </c>
      <c r="AZ43" s="22">
        <f t="shared" si="60"/>
        <v>0</v>
      </c>
      <c r="BA43" s="18"/>
      <c r="BB43" s="22">
        <f>IF(AND(BA43=$BJ$3),$C$43,0)</f>
        <v>0</v>
      </c>
      <c r="BC43" s="22">
        <f t="shared" si="61"/>
        <v>0</v>
      </c>
      <c r="BD43" s="11" t="s">
        <v>138</v>
      </c>
      <c r="BU43" s="36" t="s">
        <v>144</v>
      </c>
      <c r="BV43" s="35"/>
    </row>
    <row r="44" spans="2:74" hidden="1" x14ac:dyDescent="0.25">
      <c r="B44" s="6" t="str">
        <f>PROSES!B43</f>
        <v>Farmakognosi</v>
      </c>
      <c r="C44" s="28">
        <f>PROSES!C43</f>
        <v>2</v>
      </c>
      <c r="D44" s="28">
        <f>PROSES!D43</f>
        <v>0</v>
      </c>
      <c r="E44" s="28">
        <f>PROSES!E43</f>
        <v>0</v>
      </c>
      <c r="F44" s="22">
        <f t="shared" si="43"/>
        <v>0</v>
      </c>
      <c r="G44" s="22">
        <f t="shared" si="2"/>
        <v>0</v>
      </c>
      <c r="H44" s="18">
        <f t="shared" si="44"/>
        <v>0</v>
      </c>
      <c r="I44" s="22">
        <f t="shared" si="45"/>
        <v>0</v>
      </c>
      <c r="J44" s="18">
        <f>IF(AND(H44&gt;1),0,C44)</f>
        <v>2</v>
      </c>
      <c r="K44" s="18">
        <f t="shared" si="46"/>
        <v>0</v>
      </c>
      <c r="L44" s="18" t="str">
        <f t="shared" si="47"/>
        <v>belum</v>
      </c>
      <c r="M44" s="19"/>
      <c r="N44" s="33"/>
      <c r="O44" s="22">
        <f>IF(AND(N44=$BJ$3),$C$44,0)</f>
        <v>0</v>
      </c>
      <c r="P44" s="22">
        <f t="shared" si="48"/>
        <v>0</v>
      </c>
      <c r="Q44" s="18"/>
      <c r="R44" s="22">
        <f>IF(AND(Q44=$BJ$3),$C$44,0)</f>
        <v>0</v>
      </c>
      <c r="S44" s="22">
        <f t="shared" si="49"/>
        <v>0</v>
      </c>
      <c r="T44" s="33" t="s">
        <v>141</v>
      </c>
      <c r="U44" s="22">
        <f>IF(AND(T44=$BJ$3),$C$44,0)</f>
        <v>2</v>
      </c>
      <c r="V44" s="22">
        <f t="shared" si="50"/>
        <v>1</v>
      </c>
      <c r="W44" s="18"/>
      <c r="X44" s="22">
        <f>IF(AND(W44=$BJ$3),$C$44,0)</f>
        <v>0</v>
      </c>
      <c r="Y44" s="22">
        <f t="shared" si="51"/>
        <v>0</v>
      </c>
      <c r="Z44" s="33"/>
      <c r="AA44" s="22">
        <f>IF(AND(Z44=$BJ$3),$C$44,0)</f>
        <v>0</v>
      </c>
      <c r="AB44" s="22">
        <f t="shared" si="52"/>
        <v>0</v>
      </c>
      <c r="AC44" s="18"/>
      <c r="AD44" s="22">
        <f>IF(AND(AC44=$BJ$3),$C$44,0)</f>
        <v>0</v>
      </c>
      <c r="AE44" s="22">
        <f t="shared" si="53"/>
        <v>0</v>
      </c>
      <c r="AF44" s="33"/>
      <c r="AG44" s="22">
        <f>IF(AND(AF44=$BJ$3),$C$44,0)</f>
        <v>0</v>
      </c>
      <c r="AH44" s="22">
        <f t="shared" si="54"/>
        <v>0</v>
      </c>
      <c r="AI44" s="18"/>
      <c r="AJ44" s="22">
        <f>IF(AND(AI44=$BJ$3),$C$44,0)</f>
        <v>0</v>
      </c>
      <c r="AK44" s="22">
        <f t="shared" si="55"/>
        <v>0</v>
      </c>
      <c r="AL44" s="33"/>
      <c r="AM44" s="22">
        <f>IF(AND(AL44=$BJ$3),$C$44,0)</f>
        <v>0</v>
      </c>
      <c r="AN44" s="22">
        <f t="shared" si="56"/>
        <v>0</v>
      </c>
      <c r="AO44" s="18"/>
      <c r="AP44" s="22">
        <f>IF(AND(AO44=$BJ$3),$C$44,0)</f>
        <v>0</v>
      </c>
      <c r="AQ44" s="22">
        <f t="shared" si="57"/>
        <v>0</v>
      </c>
      <c r="AR44" s="33"/>
      <c r="AS44" s="22">
        <f>IF(AND(AR44=$BJ$3),$C$44,0)</f>
        <v>0</v>
      </c>
      <c r="AT44" s="22">
        <f t="shared" si="58"/>
        <v>0</v>
      </c>
      <c r="AU44" s="18"/>
      <c r="AV44" s="22">
        <f>IF(AND(AU44=$BJ$3),$C$44,0)</f>
        <v>0</v>
      </c>
      <c r="AW44" s="22">
        <f t="shared" si="59"/>
        <v>0</v>
      </c>
      <c r="AX44" s="33"/>
      <c r="AY44" s="22">
        <f>IF(AND(AX44=$BJ$3),$C$44,0)</f>
        <v>0</v>
      </c>
      <c r="AZ44" s="22">
        <f t="shared" si="60"/>
        <v>0</v>
      </c>
      <c r="BA44" s="18"/>
      <c r="BB44" s="22">
        <f>IF(AND(BA44=$BJ$3),$C$44,0)</f>
        <v>0</v>
      </c>
      <c r="BC44" s="22">
        <f t="shared" si="61"/>
        <v>0</v>
      </c>
      <c r="BD44" s="11" t="s">
        <v>138</v>
      </c>
      <c r="BU44" s="37" t="s">
        <v>145</v>
      </c>
      <c r="BV44" s="35">
        <v>2</v>
      </c>
    </row>
    <row r="45" spans="2:74" hidden="1" x14ac:dyDescent="0.25">
      <c r="B45" s="6" t="str">
        <f>PROSES!B44</f>
        <v>Farmasi Fisika</v>
      </c>
      <c r="C45" s="28">
        <f>PROSES!C44</f>
        <v>3</v>
      </c>
      <c r="D45" s="28">
        <f>PROSES!D44</f>
        <v>0</v>
      </c>
      <c r="E45" s="28">
        <f>PROSES!E44</f>
        <v>0</v>
      </c>
      <c r="F45" s="22">
        <f t="shared" si="43"/>
        <v>0</v>
      </c>
      <c r="G45" s="22">
        <f t="shared" si="2"/>
        <v>0</v>
      </c>
      <c r="H45" s="18">
        <f t="shared" si="44"/>
        <v>0</v>
      </c>
      <c r="I45" s="22">
        <f t="shared" si="45"/>
        <v>0</v>
      </c>
      <c r="J45" s="18">
        <f>IF(AND(H45=0),C45,0)</f>
        <v>3</v>
      </c>
      <c r="K45" s="18">
        <f t="shared" si="46"/>
        <v>0</v>
      </c>
      <c r="L45" s="18" t="str">
        <f t="shared" si="47"/>
        <v>belum</v>
      </c>
      <c r="M45" s="19"/>
      <c r="N45" s="33"/>
      <c r="O45" s="22">
        <f>IF(AND(N45=$BJ$3),$C$45,0)</f>
        <v>0</v>
      </c>
      <c r="P45" s="22">
        <f t="shared" si="48"/>
        <v>0</v>
      </c>
      <c r="Q45" s="18"/>
      <c r="R45" s="22">
        <f>IF(AND(Q45=$BJ$3),$C$45,0)</f>
        <v>0</v>
      </c>
      <c r="S45" s="22">
        <f t="shared" si="49"/>
        <v>0</v>
      </c>
      <c r="T45" s="33" t="s">
        <v>141</v>
      </c>
      <c r="U45" s="22">
        <f>IF(AND(T45=$BJ$3),$C$45,0)</f>
        <v>3</v>
      </c>
      <c r="V45" s="22">
        <f t="shared" si="50"/>
        <v>1</v>
      </c>
      <c r="W45" s="18"/>
      <c r="X45" s="22">
        <f>IF(AND(W45=$BJ$3),$C$45,0)</f>
        <v>0</v>
      </c>
      <c r="Y45" s="22">
        <f t="shared" si="51"/>
        <v>0</v>
      </c>
      <c r="Z45" s="33"/>
      <c r="AA45" s="22">
        <f>IF(AND(Z45=$BJ$3),$C$45,0)</f>
        <v>0</v>
      </c>
      <c r="AB45" s="22">
        <f t="shared" si="52"/>
        <v>0</v>
      </c>
      <c r="AC45" s="18"/>
      <c r="AD45" s="22">
        <f>IF(AND(AC45=$BJ$3),$C$45,0)</f>
        <v>0</v>
      </c>
      <c r="AE45" s="22">
        <f t="shared" si="53"/>
        <v>0</v>
      </c>
      <c r="AF45" s="33"/>
      <c r="AG45" s="22">
        <f>IF(AND(AF45=$BJ$3),$C$45,0)</f>
        <v>0</v>
      </c>
      <c r="AH45" s="22">
        <f t="shared" si="54"/>
        <v>0</v>
      </c>
      <c r="AI45" s="18"/>
      <c r="AJ45" s="22">
        <f>IF(AND(AI45=$BJ$3),$C$45,0)</f>
        <v>0</v>
      </c>
      <c r="AK45" s="22">
        <f t="shared" si="55"/>
        <v>0</v>
      </c>
      <c r="AL45" s="33"/>
      <c r="AM45" s="22">
        <f>IF(AND(AL45=$BJ$3),$C$45,0)</f>
        <v>0</v>
      </c>
      <c r="AN45" s="22">
        <f t="shared" si="56"/>
        <v>0</v>
      </c>
      <c r="AO45" s="18"/>
      <c r="AP45" s="22">
        <f>IF(AND(AO45=$BJ$3),$C$45,0)</f>
        <v>0</v>
      </c>
      <c r="AQ45" s="22">
        <f t="shared" si="57"/>
        <v>0</v>
      </c>
      <c r="AR45" s="33"/>
      <c r="AS45" s="22">
        <f>IF(AND(AR45=$BJ$3),$C$45,0)</f>
        <v>0</v>
      </c>
      <c r="AT45" s="22">
        <f t="shared" si="58"/>
        <v>0</v>
      </c>
      <c r="AU45" s="18"/>
      <c r="AV45" s="22">
        <f>IF(AND(AU45=$BJ$3),$C$45,0)</f>
        <v>0</v>
      </c>
      <c r="AW45" s="22">
        <f t="shared" si="59"/>
        <v>0</v>
      </c>
      <c r="AX45" s="33"/>
      <c r="AY45" s="22">
        <f>IF(AND(AX45=$BJ$3),$C$45,0)</f>
        <v>0</v>
      </c>
      <c r="AZ45" s="22">
        <f t="shared" si="60"/>
        <v>0</v>
      </c>
      <c r="BA45" s="18"/>
      <c r="BB45" s="22">
        <f>IF(AND(BA45=$BJ$3),$C$45,0)</f>
        <v>0</v>
      </c>
      <c r="BC45" s="22">
        <f t="shared" si="61"/>
        <v>0</v>
      </c>
      <c r="BD45" s="11" t="s">
        <v>138</v>
      </c>
      <c r="BU45" s="37" t="s">
        <v>151</v>
      </c>
      <c r="BV45" s="35">
        <v>2</v>
      </c>
    </row>
    <row r="46" spans="2:74" hidden="1" x14ac:dyDescent="0.25">
      <c r="B46" s="6" t="str">
        <f>PROSES!B45</f>
        <v>Anatomi Fisiologi Manusia II</v>
      </c>
      <c r="C46" s="28">
        <f>PROSES!C45</f>
        <v>2</v>
      </c>
      <c r="D46" s="28">
        <f>PROSES!D45</f>
        <v>0</v>
      </c>
      <c r="E46" s="28">
        <f>PROSES!E45</f>
        <v>0</v>
      </c>
      <c r="F46" s="22">
        <f t="shared" si="43"/>
        <v>0</v>
      </c>
      <c r="G46" s="22">
        <f t="shared" si="2"/>
        <v>0</v>
      </c>
      <c r="H46" s="18">
        <f t="shared" si="44"/>
        <v>0</v>
      </c>
      <c r="I46" s="22">
        <f t="shared" si="45"/>
        <v>0</v>
      </c>
      <c r="J46" s="18">
        <f>IF(AND(H46=0),C46,0)</f>
        <v>2</v>
      </c>
      <c r="K46" s="18">
        <f t="shared" si="46"/>
        <v>0</v>
      </c>
      <c r="L46" s="18" t="str">
        <f t="shared" si="47"/>
        <v>belum</v>
      </c>
      <c r="M46" s="19"/>
      <c r="N46" s="33"/>
      <c r="O46" s="22">
        <f>IF(AND(N46=$BJ$3),$C$46,0)</f>
        <v>0</v>
      </c>
      <c r="P46" s="22">
        <f t="shared" si="48"/>
        <v>0</v>
      </c>
      <c r="Q46" s="18"/>
      <c r="R46" s="22">
        <f>IF(AND(Q46=$BJ$3),$C$46,0)</f>
        <v>0</v>
      </c>
      <c r="S46" s="22">
        <f t="shared" si="49"/>
        <v>0</v>
      </c>
      <c r="T46" s="33" t="s">
        <v>141</v>
      </c>
      <c r="U46" s="22">
        <f>IF(AND(T46=$BJ$3),$C$46,0)</f>
        <v>2</v>
      </c>
      <c r="V46" s="22">
        <f t="shared" si="50"/>
        <v>1</v>
      </c>
      <c r="W46" s="18"/>
      <c r="X46" s="22">
        <f>IF(AND(W46=$BJ$3),$C$46,0)</f>
        <v>0</v>
      </c>
      <c r="Y46" s="22">
        <f t="shared" si="51"/>
        <v>0</v>
      </c>
      <c r="Z46" s="33"/>
      <c r="AA46" s="22">
        <f>IF(AND(Z46=$BJ$3),$C$46,0)</f>
        <v>0</v>
      </c>
      <c r="AB46" s="22">
        <f t="shared" si="52"/>
        <v>0</v>
      </c>
      <c r="AC46" s="18"/>
      <c r="AD46" s="22">
        <f>IF(AND(AC46=$BJ$3),$C$46,0)</f>
        <v>0</v>
      </c>
      <c r="AE46" s="22">
        <f t="shared" si="53"/>
        <v>0</v>
      </c>
      <c r="AF46" s="33"/>
      <c r="AG46" s="22">
        <f>IF(AND(AF46=$BJ$3),$C$46,0)</f>
        <v>0</v>
      </c>
      <c r="AH46" s="22">
        <f t="shared" si="54"/>
        <v>0</v>
      </c>
      <c r="AI46" s="18"/>
      <c r="AJ46" s="22">
        <f>IF(AND(AI46=$BJ$3),$C$46,0)</f>
        <v>0</v>
      </c>
      <c r="AK46" s="22">
        <f t="shared" si="55"/>
        <v>0</v>
      </c>
      <c r="AL46" s="33"/>
      <c r="AM46" s="22">
        <f>IF(AND(AL46=$BJ$3),$C$46,0)</f>
        <v>0</v>
      </c>
      <c r="AN46" s="22">
        <f t="shared" si="56"/>
        <v>0</v>
      </c>
      <c r="AO46" s="18"/>
      <c r="AP46" s="22">
        <f>IF(AND(AO46=$BJ$3),$C$46,0)</f>
        <v>0</v>
      </c>
      <c r="AQ46" s="22">
        <f t="shared" si="57"/>
        <v>0</v>
      </c>
      <c r="AR46" s="33"/>
      <c r="AS46" s="22">
        <f>IF(AND(AR46=$BJ$3),$C$46,0)</f>
        <v>0</v>
      </c>
      <c r="AT46" s="22">
        <f t="shared" si="58"/>
        <v>0</v>
      </c>
      <c r="AU46" s="18"/>
      <c r="AV46" s="22">
        <f>IF(AND(AU46=$BJ$3),$C$46,0)</f>
        <v>0</v>
      </c>
      <c r="AW46" s="22">
        <f t="shared" si="59"/>
        <v>0</v>
      </c>
      <c r="AX46" s="33"/>
      <c r="AY46" s="22">
        <f>IF(AND(AX46=$BJ$3),$C$46,0)</f>
        <v>0</v>
      </c>
      <c r="AZ46" s="22">
        <f t="shared" si="60"/>
        <v>0</v>
      </c>
      <c r="BA46" s="18"/>
      <c r="BB46" s="22">
        <f>IF(AND(BA46=$BJ$3),$C$46,0)</f>
        <v>0</v>
      </c>
      <c r="BC46" s="22">
        <f t="shared" si="61"/>
        <v>0</v>
      </c>
      <c r="BD46" s="11" t="s">
        <v>138</v>
      </c>
      <c r="BU46" s="37" t="s">
        <v>148</v>
      </c>
      <c r="BV46" s="35">
        <v>2</v>
      </c>
    </row>
    <row r="47" spans="2:74" hidden="1" x14ac:dyDescent="0.25">
      <c r="B47" s="6" t="str">
        <f>PROSES!B46</f>
        <v xml:space="preserve">Metode Pemisahan Analitik </v>
      </c>
      <c r="C47" s="28">
        <f>PROSES!C46</f>
        <v>2</v>
      </c>
      <c r="D47" s="28">
        <f>PROSES!D46</f>
        <v>0</v>
      </c>
      <c r="E47" s="28">
        <f>PROSES!E46</f>
        <v>0</v>
      </c>
      <c r="F47" s="22">
        <f t="shared" si="43"/>
        <v>0</v>
      </c>
      <c r="G47" s="22">
        <f t="shared" si="2"/>
        <v>0</v>
      </c>
      <c r="H47" s="18">
        <f t="shared" si="44"/>
        <v>0</v>
      </c>
      <c r="I47" s="22">
        <f t="shared" si="45"/>
        <v>0</v>
      </c>
      <c r="J47" s="18">
        <f>IF(AND(H47&gt;1),0,C47)</f>
        <v>2</v>
      </c>
      <c r="K47" s="18">
        <f t="shared" si="46"/>
        <v>0</v>
      </c>
      <c r="L47" s="18" t="str">
        <f t="shared" si="47"/>
        <v>belum</v>
      </c>
      <c r="M47" s="19"/>
      <c r="N47" s="33"/>
      <c r="O47" s="22">
        <f>IF(AND(N47=$BJ$3),$C$47,0)</f>
        <v>0</v>
      </c>
      <c r="P47" s="22">
        <f t="shared" si="48"/>
        <v>0</v>
      </c>
      <c r="Q47" s="18"/>
      <c r="R47" s="22">
        <f>IF(AND(Q47=$BJ$3),$C$47,0)</f>
        <v>0</v>
      </c>
      <c r="S47" s="22">
        <f t="shared" si="49"/>
        <v>0</v>
      </c>
      <c r="T47" s="33" t="s">
        <v>141</v>
      </c>
      <c r="U47" s="22">
        <f>IF(AND(T47=$BJ$3),$C$47,0)</f>
        <v>2</v>
      </c>
      <c r="V47" s="22">
        <f t="shared" si="50"/>
        <v>1</v>
      </c>
      <c r="W47" s="18"/>
      <c r="X47" s="22">
        <f>IF(AND(W47=$BJ$3),$C$47,0)</f>
        <v>0</v>
      </c>
      <c r="Y47" s="22">
        <f t="shared" si="51"/>
        <v>0</v>
      </c>
      <c r="Z47" s="33"/>
      <c r="AA47" s="22">
        <f>IF(AND(Z47=$BJ$3),$C$47,0)</f>
        <v>0</v>
      </c>
      <c r="AB47" s="22">
        <f t="shared" si="52"/>
        <v>0</v>
      </c>
      <c r="AC47" s="18"/>
      <c r="AD47" s="22">
        <f>IF(AND(AC47=$BJ$3),$C$47,0)</f>
        <v>0</v>
      </c>
      <c r="AE47" s="22">
        <f t="shared" si="53"/>
        <v>0</v>
      </c>
      <c r="AF47" s="33"/>
      <c r="AG47" s="22">
        <f>IF(AND(AF47=$BJ$3),$C$47,0)</f>
        <v>0</v>
      </c>
      <c r="AH47" s="22">
        <f t="shared" si="54"/>
        <v>0</v>
      </c>
      <c r="AI47" s="18"/>
      <c r="AJ47" s="22">
        <f>IF(AND(AI47=$BJ$3),$C$47,0)</f>
        <v>0</v>
      </c>
      <c r="AK47" s="22">
        <f t="shared" si="55"/>
        <v>0</v>
      </c>
      <c r="AL47" s="33"/>
      <c r="AM47" s="22">
        <f>IF(AND(AL47=$BJ$3),$C$47,0)</f>
        <v>0</v>
      </c>
      <c r="AN47" s="22">
        <f t="shared" si="56"/>
        <v>0</v>
      </c>
      <c r="AO47" s="18"/>
      <c r="AP47" s="22">
        <f>IF(AND(AO47=$BJ$3),$C$47,0)</f>
        <v>0</v>
      </c>
      <c r="AQ47" s="22">
        <f t="shared" si="57"/>
        <v>0</v>
      </c>
      <c r="AR47" s="33"/>
      <c r="AS47" s="22">
        <f>IF(AND(AR47=$BJ$3),$C$47,0)</f>
        <v>0</v>
      </c>
      <c r="AT47" s="22">
        <f t="shared" si="58"/>
        <v>0</v>
      </c>
      <c r="AU47" s="18"/>
      <c r="AV47" s="22">
        <f>IF(AND(AU47=$BJ$3),$C$47,0)</f>
        <v>0</v>
      </c>
      <c r="AW47" s="22">
        <f t="shared" si="59"/>
        <v>0</v>
      </c>
      <c r="AX47" s="33"/>
      <c r="AY47" s="22">
        <f>IF(AND(AX47=$BJ$3),$C$47,0)</f>
        <v>0</v>
      </c>
      <c r="AZ47" s="22">
        <f t="shared" si="60"/>
        <v>0</v>
      </c>
      <c r="BA47" s="18"/>
      <c r="BB47" s="22">
        <f>IF(AND(BA47=$BJ$3),$C$47,0)</f>
        <v>0</v>
      </c>
      <c r="BC47" s="22">
        <f t="shared" si="61"/>
        <v>0</v>
      </c>
      <c r="BD47" s="11" t="s">
        <v>138</v>
      </c>
      <c r="BU47" s="37" t="s">
        <v>152</v>
      </c>
      <c r="BV47" s="35">
        <v>2</v>
      </c>
    </row>
    <row r="48" spans="2:74" hidden="1" x14ac:dyDescent="0.25">
      <c r="B48" s="6" t="str">
        <f>PROSES!B47</f>
        <v>Praktikum Anatomi Fisiologi Manusia</v>
      </c>
      <c r="C48" s="28">
        <f>PROSES!C47</f>
        <v>1</v>
      </c>
      <c r="D48" s="28">
        <f>PROSES!D47</f>
        <v>0</v>
      </c>
      <c r="E48" s="28">
        <f>PROSES!E47</f>
        <v>0</v>
      </c>
      <c r="F48" s="22">
        <f t="shared" si="43"/>
        <v>0</v>
      </c>
      <c r="G48" s="22">
        <f t="shared" si="2"/>
        <v>0</v>
      </c>
      <c r="H48" s="18">
        <f t="shared" si="44"/>
        <v>0</v>
      </c>
      <c r="I48" s="22">
        <f t="shared" si="45"/>
        <v>0</v>
      </c>
      <c r="J48" s="18">
        <f>IF(AND(H48=0),C48,0)</f>
        <v>1</v>
      </c>
      <c r="K48" s="18">
        <f t="shared" si="46"/>
        <v>0</v>
      </c>
      <c r="L48" s="18" t="str">
        <f t="shared" si="47"/>
        <v>belum</v>
      </c>
      <c r="M48" s="19"/>
      <c r="N48" s="33"/>
      <c r="O48" s="22">
        <f>IF(AND(N48=$BJ$3),$C$48,0)</f>
        <v>0</v>
      </c>
      <c r="P48" s="22">
        <f t="shared" si="48"/>
        <v>0</v>
      </c>
      <c r="Q48" s="18"/>
      <c r="R48" s="22">
        <f>IF(AND(Q48=$BJ$3),$C$48,0)</f>
        <v>0</v>
      </c>
      <c r="S48" s="22">
        <f t="shared" si="49"/>
        <v>0</v>
      </c>
      <c r="T48" s="33" t="s">
        <v>141</v>
      </c>
      <c r="U48" s="22">
        <f>IF(AND(T48=$BJ$3),$C$48,0)</f>
        <v>1</v>
      </c>
      <c r="V48" s="22">
        <f t="shared" si="50"/>
        <v>1</v>
      </c>
      <c r="W48" s="18"/>
      <c r="X48" s="22">
        <f>IF(AND(W48=$BJ$3),$C$48,0)</f>
        <v>0</v>
      </c>
      <c r="Y48" s="22">
        <f t="shared" si="51"/>
        <v>0</v>
      </c>
      <c r="Z48" s="33"/>
      <c r="AA48" s="22">
        <f>IF(AND(Z48=$BJ$3),$C$48,0)</f>
        <v>0</v>
      </c>
      <c r="AB48" s="22">
        <f t="shared" si="52"/>
        <v>0</v>
      </c>
      <c r="AC48" s="18"/>
      <c r="AD48" s="22">
        <f>IF(AND(AC48=$BJ$3),$C$48,0)</f>
        <v>0</v>
      </c>
      <c r="AE48" s="22">
        <f t="shared" si="53"/>
        <v>0</v>
      </c>
      <c r="AF48" s="33"/>
      <c r="AG48" s="22">
        <f>IF(AND(AF48=$BJ$3),$C$48,0)</f>
        <v>0</v>
      </c>
      <c r="AH48" s="22">
        <f t="shared" si="54"/>
        <v>0</v>
      </c>
      <c r="AI48" s="18"/>
      <c r="AJ48" s="22">
        <f>IF(AND(AI48=$BJ$3),$C$48,0)</f>
        <v>0</v>
      </c>
      <c r="AK48" s="22">
        <f t="shared" si="55"/>
        <v>0</v>
      </c>
      <c r="AL48" s="33"/>
      <c r="AM48" s="22">
        <f>IF(AND(AL48=$BJ$3),$C$48,0)</f>
        <v>0</v>
      </c>
      <c r="AN48" s="22">
        <f t="shared" si="56"/>
        <v>0</v>
      </c>
      <c r="AO48" s="18"/>
      <c r="AP48" s="22">
        <f>IF(AND(AO48=$BJ$3),$C$48,0)</f>
        <v>0</v>
      </c>
      <c r="AQ48" s="22">
        <f t="shared" si="57"/>
        <v>0</v>
      </c>
      <c r="AR48" s="33"/>
      <c r="AS48" s="22">
        <f>IF(AND(AR48=$BJ$3),$C$48,0)</f>
        <v>0</v>
      </c>
      <c r="AT48" s="22">
        <f t="shared" si="58"/>
        <v>0</v>
      </c>
      <c r="AU48" s="18"/>
      <c r="AV48" s="22">
        <f>IF(AND(AU48=$BJ$3),$C$48,0)</f>
        <v>0</v>
      </c>
      <c r="AW48" s="22">
        <f t="shared" si="59"/>
        <v>0</v>
      </c>
      <c r="AX48" s="33"/>
      <c r="AY48" s="22">
        <f>IF(AND(AX48=$BJ$3),$C$48,0)</f>
        <v>0</v>
      </c>
      <c r="AZ48" s="22">
        <f t="shared" si="60"/>
        <v>0</v>
      </c>
      <c r="BA48" s="18"/>
      <c r="BB48" s="22">
        <f>IF(AND(BA48=$BJ$3),$C$48,0)</f>
        <v>0</v>
      </c>
      <c r="BC48" s="22">
        <f t="shared" si="61"/>
        <v>0</v>
      </c>
      <c r="BD48" s="11" t="s">
        <v>138</v>
      </c>
      <c r="BU48" s="37" t="s">
        <v>153</v>
      </c>
      <c r="BV48" s="35">
        <v>1</v>
      </c>
    </row>
    <row r="49" spans="2:56" hidden="1" x14ac:dyDescent="0.25">
      <c r="B49" s="6" t="str">
        <f>PROSES!B48</f>
        <v>Praktikum Farmasi Fisika</v>
      </c>
      <c r="C49" s="28">
        <f>PROSES!C48</f>
        <v>1</v>
      </c>
      <c r="D49" s="28">
        <f>PROSES!D48</f>
        <v>0</v>
      </c>
      <c r="E49" s="28">
        <f>PROSES!E48</f>
        <v>0</v>
      </c>
      <c r="F49" s="22">
        <f t="shared" si="43"/>
        <v>0</v>
      </c>
      <c r="G49" s="22">
        <f t="shared" si="2"/>
        <v>0</v>
      </c>
      <c r="H49" s="18">
        <f t="shared" si="44"/>
        <v>0</v>
      </c>
      <c r="I49" s="22">
        <f t="shared" si="45"/>
        <v>0</v>
      </c>
      <c r="J49" s="18">
        <f>IF(AND(H49=0),C49,0)</f>
        <v>1</v>
      </c>
      <c r="K49" s="18">
        <f t="shared" si="46"/>
        <v>0</v>
      </c>
      <c r="L49" s="18" t="str">
        <f t="shared" si="47"/>
        <v>belum</v>
      </c>
      <c r="M49" s="19"/>
      <c r="N49" s="33"/>
      <c r="O49" s="22">
        <f>IF(AND(N49=$BJ$3),$C$49,0)</f>
        <v>0</v>
      </c>
      <c r="P49" s="22">
        <f t="shared" si="48"/>
        <v>0</v>
      </c>
      <c r="Q49" s="18"/>
      <c r="R49" s="22">
        <f>IF(AND(Q49=$BJ$3),$C$49,0)</f>
        <v>0</v>
      </c>
      <c r="S49" s="22">
        <f t="shared" si="49"/>
        <v>0</v>
      </c>
      <c r="T49" s="33" t="s">
        <v>141</v>
      </c>
      <c r="U49" s="22">
        <f>IF(AND(T49=$BJ$3),$C$49,0)</f>
        <v>1</v>
      </c>
      <c r="V49" s="22">
        <f t="shared" si="50"/>
        <v>1</v>
      </c>
      <c r="W49" s="18"/>
      <c r="X49" s="22">
        <f>IF(AND(W49=$BJ$3),$C$49,0)</f>
        <v>0</v>
      </c>
      <c r="Y49" s="22">
        <f t="shared" si="51"/>
        <v>0</v>
      </c>
      <c r="Z49" s="33"/>
      <c r="AA49" s="22">
        <f>IF(AND(Z49=$BJ$3),$C$49,0)</f>
        <v>0</v>
      </c>
      <c r="AB49" s="22">
        <f t="shared" si="52"/>
        <v>0</v>
      </c>
      <c r="AC49" s="18"/>
      <c r="AD49" s="22">
        <f>IF(AND(AC49=$BJ$3),$C$49,0)</f>
        <v>0</v>
      </c>
      <c r="AE49" s="22">
        <f t="shared" si="53"/>
        <v>0</v>
      </c>
      <c r="AF49" s="33"/>
      <c r="AG49" s="22">
        <f>IF(AND(AF49=$BJ$3),$C$49,0)</f>
        <v>0</v>
      </c>
      <c r="AH49" s="22">
        <f t="shared" si="54"/>
        <v>0</v>
      </c>
      <c r="AI49" s="18"/>
      <c r="AJ49" s="22">
        <f>IF(AND(AI49=$BJ$3),$C$49,0)</f>
        <v>0</v>
      </c>
      <c r="AK49" s="22">
        <f t="shared" si="55"/>
        <v>0</v>
      </c>
      <c r="AL49" s="33"/>
      <c r="AM49" s="22">
        <f>IF(AND(AL49=$BJ$3),$C$49,0)</f>
        <v>0</v>
      </c>
      <c r="AN49" s="22">
        <f t="shared" si="56"/>
        <v>0</v>
      </c>
      <c r="AO49" s="18"/>
      <c r="AP49" s="22">
        <f>IF(AND(AO49=$BJ$3),$C$49,0)</f>
        <v>0</v>
      </c>
      <c r="AQ49" s="22">
        <f t="shared" si="57"/>
        <v>0</v>
      </c>
      <c r="AR49" s="33"/>
      <c r="AS49" s="22">
        <f>IF(AND(AR49=$BJ$3),$C$49,0)</f>
        <v>0</v>
      </c>
      <c r="AT49" s="22">
        <f t="shared" si="58"/>
        <v>0</v>
      </c>
      <c r="AU49" s="18"/>
      <c r="AV49" s="22">
        <f>IF(AND(AU49=$BJ$3),$C$49,0)</f>
        <v>0</v>
      </c>
      <c r="AW49" s="22">
        <f t="shared" si="59"/>
        <v>0</v>
      </c>
      <c r="AX49" s="33"/>
      <c r="AY49" s="22">
        <f>IF(AND(AX49=$BJ$3),$C$49,0)</f>
        <v>0</v>
      </c>
      <c r="AZ49" s="22">
        <f t="shared" si="60"/>
        <v>0</v>
      </c>
      <c r="BA49" s="18"/>
      <c r="BB49" s="22">
        <f>IF(AND(BA49=$BJ$3),$C$49,0)</f>
        <v>0</v>
      </c>
      <c r="BC49" s="22">
        <f t="shared" si="61"/>
        <v>0</v>
      </c>
      <c r="BD49" s="11" t="s">
        <v>138</v>
      </c>
    </row>
    <row r="50" spans="2:56" hidden="1" x14ac:dyDescent="0.25">
      <c r="B50" s="6" t="str">
        <f>PROSES!B49</f>
        <v>Praktikum Farmakognosi</v>
      </c>
      <c r="C50" s="28">
        <f>PROSES!C49</f>
        <v>1</v>
      </c>
      <c r="D50" s="28">
        <f>PROSES!D49</f>
        <v>0</v>
      </c>
      <c r="E50" s="28">
        <f>PROSES!E49</f>
        <v>0</v>
      </c>
      <c r="F50" s="22">
        <f t="shared" si="43"/>
        <v>0</v>
      </c>
      <c r="G50" s="22">
        <f t="shared" si="2"/>
        <v>0</v>
      </c>
      <c r="H50" s="18">
        <f t="shared" si="44"/>
        <v>0</v>
      </c>
      <c r="I50" s="22">
        <f t="shared" si="45"/>
        <v>0</v>
      </c>
      <c r="J50" s="18">
        <f>IF(AND(H50&gt;1),0,C50)</f>
        <v>1</v>
      </c>
      <c r="K50" s="18">
        <f t="shared" si="46"/>
        <v>0</v>
      </c>
      <c r="L50" s="18" t="str">
        <f t="shared" si="47"/>
        <v>belum</v>
      </c>
      <c r="M50" s="19"/>
      <c r="N50" s="33"/>
      <c r="O50" s="22">
        <f>IF(AND(N50=$BJ$3),$C$50,0)</f>
        <v>0</v>
      </c>
      <c r="P50" s="22">
        <f t="shared" si="48"/>
        <v>0</v>
      </c>
      <c r="Q50" s="18"/>
      <c r="R50" s="22">
        <f>IF(AND(Q50=$BJ$3),$C$50,0)</f>
        <v>0</v>
      </c>
      <c r="S50" s="22">
        <f t="shared" si="49"/>
        <v>0</v>
      </c>
      <c r="T50" s="33" t="s">
        <v>141</v>
      </c>
      <c r="U50" s="22">
        <f>IF(AND(T50=$BJ$3),$C$50,0)</f>
        <v>1</v>
      </c>
      <c r="V50" s="22">
        <f t="shared" si="50"/>
        <v>1</v>
      </c>
      <c r="W50" s="18"/>
      <c r="X50" s="22">
        <f>IF(AND(W50=$BJ$3),$C$50,0)</f>
        <v>0</v>
      </c>
      <c r="Y50" s="22">
        <f t="shared" si="51"/>
        <v>0</v>
      </c>
      <c r="Z50" s="33"/>
      <c r="AA50" s="22">
        <f>IF(AND(Z50=$BJ$3),$C$50,0)</f>
        <v>0</v>
      </c>
      <c r="AB50" s="22">
        <f t="shared" si="52"/>
        <v>0</v>
      </c>
      <c r="AC50" s="18"/>
      <c r="AD50" s="22">
        <f>IF(AND(AC50=$BJ$3),$C$50,0)</f>
        <v>0</v>
      </c>
      <c r="AE50" s="22">
        <f t="shared" si="53"/>
        <v>0</v>
      </c>
      <c r="AF50" s="33"/>
      <c r="AG50" s="22">
        <f>IF(AND(AF50=$BJ$3),$C$50,0)</f>
        <v>0</v>
      </c>
      <c r="AH50" s="22">
        <f t="shared" si="54"/>
        <v>0</v>
      </c>
      <c r="AI50" s="18"/>
      <c r="AJ50" s="22">
        <f>IF(AND(AI50=$BJ$3),$C$50,0)</f>
        <v>0</v>
      </c>
      <c r="AK50" s="22">
        <f t="shared" si="55"/>
        <v>0</v>
      </c>
      <c r="AL50" s="33"/>
      <c r="AM50" s="22">
        <f>IF(AND(AL50=$BJ$3),$C$50,0)</f>
        <v>0</v>
      </c>
      <c r="AN50" s="22">
        <f t="shared" si="56"/>
        <v>0</v>
      </c>
      <c r="AO50" s="18"/>
      <c r="AP50" s="22">
        <f>IF(AND(AO50=$BJ$3),$C$50,0)</f>
        <v>0</v>
      </c>
      <c r="AQ50" s="22">
        <f t="shared" si="57"/>
        <v>0</v>
      </c>
      <c r="AR50" s="33"/>
      <c r="AS50" s="22">
        <f>IF(AND(AR50=$BJ$3),$C$50,0)</f>
        <v>0</v>
      </c>
      <c r="AT50" s="22">
        <f t="shared" si="58"/>
        <v>0</v>
      </c>
      <c r="AU50" s="18"/>
      <c r="AV50" s="22">
        <f>IF(AND(AU50=$BJ$3),$C$50,0)</f>
        <v>0</v>
      </c>
      <c r="AW50" s="22">
        <f t="shared" si="59"/>
        <v>0</v>
      </c>
      <c r="AX50" s="33"/>
      <c r="AY50" s="22">
        <f>IF(AND(AX50=$BJ$3),$C$50,0)</f>
        <v>0</v>
      </c>
      <c r="AZ50" s="22">
        <f t="shared" si="60"/>
        <v>0</v>
      </c>
      <c r="BA50" s="18"/>
      <c r="BB50" s="22">
        <f>IF(AND(BA50=$BJ$3),$C$50,0)</f>
        <v>0</v>
      </c>
      <c r="BC50" s="22">
        <f t="shared" si="61"/>
        <v>0</v>
      </c>
      <c r="BD50" s="11" t="s">
        <v>138</v>
      </c>
    </row>
    <row r="51" spans="2:56" hidden="1" x14ac:dyDescent="0.25">
      <c r="B51" s="6" t="str">
        <f>PROSES!B50</f>
        <v>Praktikum Mikrobiologi Farmasi</v>
      </c>
      <c r="C51" s="28">
        <f>PROSES!C50</f>
        <v>1</v>
      </c>
      <c r="D51" s="28">
        <f>PROSES!D50</f>
        <v>0</v>
      </c>
      <c r="E51" s="28">
        <f>PROSES!E50</f>
        <v>0</v>
      </c>
      <c r="F51" s="22">
        <f t="shared" si="43"/>
        <v>0</v>
      </c>
      <c r="G51" s="22">
        <f t="shared" si="2"/>
        <v>0</v>
      </c>
      <c r="H51" s="18">
        <f t="shared" si="44"/>
        <v>0</v>
      </c>
      <c r="I51" s="22">
        <f t="shared" si="45"/>
        <v>0</v>
      </c>
      <c r="J51" s="18">
        <f>IF(AND(H51=0),C51,0)</f>
        <v>1</v>
      </c>
      <c r="K51" s="18">
        <f t="shared" si="46"/>
        <v>0</v>
      </c>
      <c r="L51" s="18" t="str">
        <f t="shared" si="47"/>
        <v>belum</v>
      </c>
      <c r="M51" s="19"/>
      <c r="N51" s="33"/>
      <c r="O51" s="22">
        <f>IF(AND(N51=$BJ$3),$C$51,0)</f>
        <v>0</v>
      </c>
      <c r="P51" s="22">
        <f t="shared" si="48"/>
        <v>0</v>
      </c>
      <c r="Q51" s="18"/>
      <c r="R51" s="22">
        <f>IF(AND(Q51=$BJ$3),$C$51,0)</f>
        <v>0</v>
      </c>
      <c r="S51" s="22">
        <f t="shared" si="49"/>
        <v>0</v>
      </c>
      <c r="T51" s="33" t="s">
        <v>141</v>
      </c>
      <c r="U51" s="22">
        <f>IF(AND(T51=$BJ$3),$C$51,0)</f>
        <v>1</v>
      </c>
      <c r="V51" s="22">
        <f t="shared" si="50"/>
        <v>1</v>
      </c>
      <c r="W51" s="18"/>
      <c r="X51" s="22">
        <f>IF(AND(W51=$BJ$3),$C$51,0)</f>
        <v>0</v>
      </c>
      <c r="Y51" s="22">
        <f t="shared" si="51"/>
        <v>0</v>
      </c>
      <c r="Z51" s="33"/>
      <c r="AA51" s="22">
        <f>IF(AND(Z51=$BJ$3),$C$51,0)</f>
        <v>0</v>
      </c>
      <c r="AB51" s="22">
        <f t="shared" si="52"/>
        <v>0</v>
      </c>
      <c r="AC51" s="18"/>
      <c r="AD51" s="22">
        <f>IF(AND(AC51=$BJ$3),$C$51,0)</f>
        <v>0</v>
      </c>
      <c r="AE51" s="22">
        <f t="shared" si="53"/>
        <v>0</v>
      </c>
      <c r="AF51" s="33"/>
      <c r="AG51" s="22">
        <f>IF(AND(AF51=$BJ$3),$C$51,0)</f>
        <v>0</v>
      </c>
      <c r="AH51" s="22">
        <f t="shared" si="54"/>
        <v>0</v>
      </c>
      <c r="AI51" s="18"/>
      <c r="AJ51" s="22">
        <f>IF(AND(AI51=$BJ$3),$C$51,0)</f>
        <v>0</v>
      </c>
      <c r="AK51" s="22">
        <f t="shared" si="55"/>
        <v>0</v>
      </c>
      <c r="AL51" s="33"/>
      <c r="AM51" s="22">
        <f>IF(AND(AL51=$BJ$3),$C$51,0)</f>
        <v>0</v>
      </c>
      <c r="AN51" s="22">
        <f t="shared" si="56"/>
        <v>0</v>
      </c>
      <c r="AO51" s="18"/>
      <c r="AP51" s="22">
        <f>IF(AND(AO51=$BJ$3),$C$51,0)</f>
        <v>0</v>
      </c>
      <c r="AQ51" s="22">
        <f t="shared" si="57"/>
        <v>0</v>
      </c>
      <c r="AR51" s="33"/>
      <c r="AS51" s="22">
        <f>IF(AND(AR51=$BJ$3),$C$51,0)</f>
        <v>0</v>
      </c>
      <c r="AT51" s="22">
        <f t="shared" si="58"/>
        <v>0</v>
      </c>
      <c r="AU51" s="18"/>
      <c r="AV51" s="22">
        <f>IF(AND(AU51=$BJ$3),$C$51,0)</f>
        <v>0</v>
      </c>
      <c r="AW51" s="22">
        <f t="shared" si="59"/>
        <v>0</v>
      </c>
      <c r="AX51" s="33"/>
      <c r="AY51" s="22">
        <f>IF(AND(AX51=$BJ$3),$C$51,0)</f>
        <v>0</v>
      </c>
      <c r="AZ51" s="22">
        <f t="shared" si="60"/>
        <v>0</v>
      </c>
      <c r="BA51" s="18"/>
      <c r="BB51" s="22">
        <f>IF(AND(BA51=$BJ$3),$C$51,0)</f>
        <v>0</v>
      </c>
      <c r="BC51" s="22">
        <f t="shared" si="61"/>
        <v>0</v>
      </c>
      <c r="BD51" s="11" t="s">
        <v>138</v>
      </c>
    </row>
    <row r="52" spans="2:56" hidden="1" x14ac:dyDescent="0.25">
      <c r="B52" s="10" t="s">
        <v>21</v>
      </c>
      <c r="C52" s="20">
        <f>SUM(C41:C51)</f>
        <v>18</v>
      </c>
      <c r="D52" s="28"/>
      <c r="F52" s="28">
        <f>SUM(F41:F51)</f>
        <v>0</v>
      </c>
      <c r="H52" s="28">
        <f>SUM(H41:H51)</f>
        <v>0</v>
      </c>
      <c r="I52" s="28">
        <f>SUM(I41:I51)</f>
        <v>0</v>
      </c>
      <c r="J52" s="19">
        <f>SUM(J41:J51)</f>
        <v>18</v>
      </c>
      <c r="K52" s="28">
        <f>SUM(K41:K51)</f>
        <v>0</v>
      </c>
      <c r="N52" s="18"/>
      <c r="O52" s="7">
        <f>SUM(O41:O51)</f>
        <v>0</v>
      </c>
      <c r="P52" s="22"/>
      <c r="Q52" s="18"/>
      <c r="R52" s="7">
        <f>SUM(R41:R51)</f>
        <v>0</v>
      </c>
      <c r="S52" s="22">
        <f t="shared" si="49"/>
        <v>0</v>
      </c>
      <c r="T52" s="18"/>
      <c r="U52" s="7">
        <f>SUM(U41:U51)</f>
        <v>18</v>
      </c>
      <c r="V52" s="22">
        <f t="shared" si="50"/>
        <v>0</v>
      </c>
      <c r="W52" s="18"/>
      <c r="X52" s="7">
        <f>SUM(X41:X51)</f>
        <v>0</v>
      </c>
      <c r="Y52" s="22">
        <f t="shared" si="51"/>
        <v>0</v>
      </c>
      <c r="Z52" s="18"/>
      <c r="AA52" s="7">
        <f>SUM(AA41:AA51)</f>
        <v>0</v>
      </c>
      <c r="AB52" s="22">
        <f t="shared" si="52"/>
        <v>0</v>
      </c>
      <c r="AC52" s="18"/>
      <c r="AD52" s="7">
        <f>SUM(AD41:AD51)</f>
        <v>0</v>
      </c>
      <c r="AE52" s="22">
        <f t="shared" si="53"/>
        <v>0</v>
      </c>
      <c r="AF52" s="18"/>
      <c r="AG52" s="7">
        <f>SUM(AG41:AG51)</f>
        <v>0</v>
      </c>
      <c r="AH52" s="22">
        <f t="shared" si="54"/>
        <v>0</v>
      </c>
      <c r="AI52" s="18"/>
      <c r="AJ52" s="7">
        <f>SUM(AJ41:AJ51)</f>
        <v>0</v>
      </c>
      <c r="AK52" s="22">
        <f t="shared" si="55"/>
        <v>0</v>
      </c>
      <c r="AL52" s="18"/>
      <c r="AM52" s="7">
        <f>SUM(AM41:AM51)</f>
        <v>0</v>
      </c>
      <c r="AN52" s="22">
        <f t="shared" si="56"/>
        <v>0</v>
      </c>
      <c r="AO52" s="18"/>
      <c r="AP52" s="7">
        <f>SUM(AP41:AP51)</f>
        <v>0</v>
      </c>
      <c r="AQ52" s="22">
        <f t="shared" si="57"/>
        <v>0</v>
      </c>
      <c r="AR52" s="18"/>
      <c r="AS52" s="7">
        <f>SUM(AS41:AS51)</f>
        <v>0</v>
      </c>
      <c r="AT52" s="22">
        <f t="shared" si="58"/>
        <v>0</v>
      </c>
      <c r="AU52" s="18"/>
      <c r="AV52" s="7">
        <f>SUM(AV41:AV51)</f>
        <v>0</v>
      </c>
      <c r="AW52" s="22">
        <f t="shared" si="59"/>
        <v>0</v>
      </c>
      <c r="AX52" s="18"/>
      <c r="AY52" s="7">
        <f>SUM(AY41:AY51)</f>
        <v>0</v>
      </c>
      <c r="AZ52" s="22">
        <f t="shared" si="60"/>
        <v>0</v>
      </c>
      <c r="BA52" s="18"/>
      <c r="BB52" s="28">
        <f>SUM(BB41:BB51)</f>
        <v>0</v>
      </c>
      <c r="BC52" s="22">
        <f t="shared" si="61"/>
        <v>0</v>
      </c>
      <c r="BD52" s="11" t="s">
        <v>138</v>
      </c>
    </row>
    <row r="53" spans="2:56" hidden="1" x14ac:dyDescent="0.25">
      <c r="B53" s="12" t="s">
        <v>109</v>
      </c>
      <c r="C53" s="21">
        <f>I52/C52</f>
        <v>0</v>
      </c>
      <c r="D53" s="3"/>
      <c r="E53" s="13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1" t="s">
        <v>138</v>
      </c>
    </row>
    <row r="54" spans="2:56" hidden="1" x14ac:dyDescent="0.25">
      <c r="B54" s="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1" t="s">
        <v>138</v>
      </c>
    </row>
    <row r="55" spans="2:56" x14ac:dyDescent="0.25">
      <c r="B55" s="195" t="s">
        <v>58</v>
      </c>
      <c r="C55" s="196"/>
      <c r="D55" s="196"/>
      <c r="E55" s="198" t="s">
        <v>98</v>
      </c>
      <c r="F55" s="86"/>
      <c r="G55" s="22">
        <v>1</v>
      </c>
      <c r="H55" s="22" t="s">
        <v>100</v>
      </c>
      <c r="I55" s="22"/>
      <c r="J55" s="22"/>
      <c r="K55" s="82"/>
      <c r="L55" s="192" t="s">
        <v>136</v>
      </c>
      <c r="N55" s="192" t="s">
        <v>140</v>
      </c>
      <c r="O55" s="192"/>
      <c r="P55" s="194"/>
      <c r="Q55" s="192"/>
      <c r="R55" s="193"/>
      <c r="S55" s="192"/>
      <c r="T55" s="192"/>
      <c r="U55" s="192"/>
      <c r="V55" s="194"/>
      <c r="W55" s="192"/>
      <c r="X55" s="193"/>
      <c r="Y55" s="192"/>
      <c r="Z55" s="192"/>
      <c r="AA55" s="192"/>
      <c r="AB55" s="194"/>
      <c r="AC55" s="192"/>
      <c r="AD55" s="193"/>
      <c r="AE55" s="192"/>
      <c r="AF55" s="192"/>
      <c r="AG55" s="192"/>
      <c r="AH55" s="194"/>
      <c r="AI55" s="192"/>
      <c r="AJ55" s="193"/>
      <c r="AK55" s="192"/>
      <c r="AL55" s="192"/>
      <c r="AM55" s="192"/>
      <c r="AN55" s="194"/>
      <c r="AO55" s="192"/>
      <c r="AP55" s="193"/>
      <c r="AQ55" s="192"/>
      <c r="AR55" s="192"/>
      <c r="AS55" s="192"/>
      <c r="AT55" s="194"/>
      <c r="AU55" s="192"/>
      <c r="AV55" s="193"/>
      <c r="AW55" s="192"/>
      <c r="AX55" s="192"/>
      <c r="AY55" s="192"/>
      <c r="AZ55" s="194"/>
      <c r="BA55" s="192"/>
      <c r="BD55" s="11" t="s">
        <v>139</v>
      </c>
    </row>
    <row r="56" spans="2:56" x14ac:dyDescent="0.25">
      <c r="B56" s="146" t="s">
        <v>8</v>
      </c>
      <c r="C56" s="23" t="s">
        <v>9</v>
      </c>
      <c r="D56" s="23" t="s">
        <v>10</v>
      </c>
      <c r="E56" s="198"/>
      <c r="F56" s="86"/>
      <c r="G56" s="22" t="str">
        <f t="shared" ref="G56:G68" si="62">D56</f>
        <v>nilai</v>
      </c>
      <c r="H56" s="22" t="s">
        <v>122</v>
      </c>
      <c r="I56" s="22" t="s">
        <v>99</v>
      </c>
      <c r="J56" s="22" t="s">
        <v>129</v>
      </c>
      <c r="K56" s="82" t="s">
        <v>123</v>
      </c>
      <c r="L56" s="192"/>
      <c r="N56" s="45">
        <v>1</v>
      </c>
      <c r="O56" s="45"/>
      <c r="P56" s="46"/>
      <c r="Q56" s="45">
        <v>2</v>
      </c>
      <c r="R56" s="47"/>
      <c r="S56" s="45"/>
      <c r="T56" s="45">
        <v>3</v>
      </c>
      <c r="U56" s="45"/>
      <c r="V56" s="46"/>
      <c r="W56" s="45">
        <v>4</v>
      </c>
      <c r="X56" s="47"/>
      <c r="Y56" s="45"/>
      <c r="Z56" s="45">
        <v>5</v>
      </c>
      <c r="AA56" s="45"/>
      <c r="AB56" s="46"/>
      <c r="AC56" s="45">
        <v>6</v>
      </c>
      <c r="AD56" s="47"/>
      <c r="AE56" s="45"/>
      <c r="AF56" s="45">
        <v>7</v>
      </c>
      <c r="AG56" s="45"/>
      <c r="AH56" s="46"/>
      <c r="AI56" s="45">
        <v>8</v>
      </c>
      <c r="AJ56" s="47"/>
      <c r="AK56" s="45"/>
      <c r="AL56" s="45">
        <v>9</v>
      </c>
      <c r="AM56" s="45"/>
      <c r="AN56" s="46"/>
      <c r="AO56" s="45">
        <v>10</v>
      </c>
      <c r="AP56" s="47"/>
      <c r="AQ56" s="45"/>
      <c r="AR56" s="45">
        <v>11</v>
      </c>
      <c r="AS56" s="45"/>
      <c r="AT56" s="46"/>
      <c r="AU56" s="45">
        <v>12</v>
      </c>
      <c r="AV56" s="47"/>
      <c r="AW56" s="45"/>
      <c r="AX56" s="45">
        <v>13</v>
      </c>
      <c r="AY56" s="45"/>
      <c r="AZ56" s="46"/>
      <c r="BA56" s="45">
        <v>14</v>
      </c>
      <c r="BD56" s="11" t="s">
        <v>139</v>
      </c>
    </row>
    <row r="57" spans="2:56" x14ac:dyDescent="0.25">
      <c r="B57" s="88" t="s">
        <v>59</v>
      </c>
      <c r="C57" s="91">
        <v>2</v>
      </c>
      <c r="D57" s="96"/>
      <c r="E57" s="45">
        <f t="shared" ref="E57:E68" si="63">P57+S57+V57+Y57+AB57+AE57+AH57+AK57+AN57+AQ57+AT57+AW57+AZ57+BC57</f>
        <v>0</v>
      </c>
      <c r="F57" s="86">
        <f t="shared" ref="F57:F68" si="64">IF(AND(E57=0),0,C57)</f>
        <v>0</v>
      </c>
      <c r="G57" s="22">
        <f t="shared" si="62"/>
        <v>0</v>
      </c>
      <c r="H57" s="18">
        <f t="shared" ref="H57:H68" si="65">IF(AND(D57=$BF$3),$BG$3,IF(AND(D57=$BF$5),$BG$5,IF(AND(D57=$BF$6),$BG$6,IF(AND(D57=$BF$7),$BG$7,IF(AND(D57=$BF$8),$BG$8,IF(AND(D57=$BF$9),$BG$9,IF(AND(D57=$BF$10),$BG$10,IF(AND(D57=$BF$11),$BG$11))))))))</f>
        <v>0</v>
      </c>
      <c r="I57" s="22">
        <f t="shared" ref="I57:I68" si="66">H57*C57</f>
        <v>0</v>
      </c>
      <c r="J57" s="18">
        <f>IF(AND(H57=0),C57,0)</f>
        <v>2</v>
      </c>
      <c r="K57" s="83">
        <f t="shared" ref="K57:K68" si="67">IF(AND(J57=0),C57,0)</f>
        <v>0</v>
      </c>
      <c r="L57" s="18" t="str">
        <f t="shared" ref="L57:L68" si="68">IF(AND(J57=0),"lulus","belum")</f>
        <v>belum</v>
      </c>
      <c r="M57" s="19"/>
      <c r="N57" s="18"/>
      <c r="O57" s="22">
        <f>IF(AND(N57=$BJ$3),$C$57,0)</f>
        <v>0</v>
      </c>
      <c r="P57" s="82">
        <f t="shared" ref="P57:P68" si="69">IF(AND(N57&gt;0),1,0)</f>
        <v>0</v>
      </c>
      <c r="Q57" s="33"/>
      <c r="R57" s="86">
        <f>IF(AND(Q57=$BJ$3),$C$57,0)</f>
        <v>0</v>
      </c>
      <c r="S57" s="22">
        <f t="shared" ref="S57:S68" si="70">IF(AND(Q57&gt;0),1,0)</f>
        <v>0</v>
      </c>
      <c r="T57" s="18"/>
      <c r="U57" s="22">
        <f>IF(AND(T57=$BJ$3),$C$57,0)</f>
        <v>0</v>
      </c>
      <c r="V57" s="82">
        <f t="shared" ref="V57:V68" si="71">IF(AND(T57&gt;0),1,0)</f>
        <v>0</v>
      </c>
      <c r="W57" s="33"/>
      <c r="X57" s="86">
        <f>IF(AND(W57=$BJ$3),$C$57,0)</f>
        <v>0</v>
      </c>
      <c r="Y57" s="22">
        <f t="shared" ref="Y57:Y68" si="72">IF(AND(W57&gt;0),1,0)</f>
        <v>0</v>
      </c>
      <c r="Z57" s="18"/>
      <c r="AA57" s="22">
        <f>IF(AND(Z57=$BJ$3),$C$57,0)</f>
        <v>0</v>
      </c>
      <c r="AB57" s="82">
        <f t="shared" ref="AB57:AB68" si="73">IF(AND(Z57&gt;0),1,0)</f>
        <v>0</v>
      </c>
      <c r="AC57" s="33"/>
      <c r="AD57" s="86">
        <f>IF(AND(AC57=$BJ$3),$C$57,0)</f>
        <v>0</v>
      </c>
      <c r="AE57" s="22">
        <f t="shared" ref="AE57:AE68" si="74">IF(AND(AC57&gt;0),1,0)</f>
        <v>0</v>
      </c>
      <c r="AF57" s="18"/>
      <c r="AG57" s="22">
        <f>IF(AND(AF57=$BJ$3),$C$57,0)</f>
        <v>0</v>
      </c>
      <c r="AH57" s="82">
        <f t="shared" ref="AH57:AH68" si="75">IF(AND(AF57&gt;0),1,0)</f>
        <v>0</v>
      </c>
      <c r="AI57" s="33"/>
      <c r="AJ57" s="86">
        <f>IF(AND(AI57=$BJ$3),$C$57,0)</f>
        <v>0</v>
      </c>
      <c r="AK57" s="22">
        <f t="shared" ref="AK57:AK68" si="76">IF(AND(AI57&gt;0),1,0)</f>
        <v>0</v>
      </c>
      <c r="AL57" s="18"/>
      <c r="AM57" s="22">
        <f>IF(AND(AL57=$BJ$3),$C$57,0)</f>
        <v>0</v>
      </c>
      <c r="AN57" s="82">
        <f t="shared" ref="AN57:AN68" si="77">IF(AND(AL57&gt;0),1,0)</f>
        <v>0</v>
      </c>
      <c r="AO57" s="33"/>
      <c r="AP57" s="86">
        <f>IF(AND(AO57=$BJ$3),$C$57,0)</f>
        <v>0</v>
      </c>
      <c r="AQ57" s="22">
        <f t="shared" ref="AQ57:AQ68" si="78">IF(AND(AO57&gt;0),1,0)</f>
        <v>0</v>
      </c>
      <c r="AR57" s="18"/>
      <c r="AS57" s="22">
        <f>IF(AND(AR57=$BJ$3),$C$57,0)</f>
        <v>0</v>
      </c>
      <c r="AT57" s="82">
        <f t="shared" ref="AT57:AT68" si="79">IF(AND(AR57&gt;0),1,0)</f>
        <v>0</v>
      </c>
      <c r="AU57" s="33"/>
      <c r="AV57" s="86">
        <f>IF(AND(AU57=$BJ$3),$C$57,0)</f>
        <v>0</v>
      </c>
      <c r="AW57" s="22">
        <f t="shared" ref="AW57:AW68" si="80">IF(AND(AU57&gt;0),1,0)</f>
        <v>0</v>
      </c>
      <c r="AX57" s="18"/>
      <c r="AY57" s="22">
        <f>IF(AND(AX57=$BJ$3),$C$57,0)</f>
        <v>0</v>
      </c>
      <c r="AZ57" s="82">
        <f t="shared" ref="AZ57:AZ68" si="81">IF(AND(AX57&gt;0),1,0)</f>
        <v>0</v>
      </c>
      <c r="BA57" s="33"/>
      <c r="BB57" s="86">
        <f>IF(AND(BA57=$BJ$3),$C$57,0)</f>
        <v>0</v>
      </c>
      <c r="BC57" s="22">
        <f t="shared" ref="BC57:BC68" si="82">IF(AND(BA57&gt;0),1,0)</f>
        <v>0</v>
      </c>
      <c r="BD57" s="11" t="s">
        <v>139</v>
      </c>
    </row>
    <row r="58" spans="2:56" x14ac:dyDescent="0.25">
      <c r="B58" s="88" t="s">
        <v>60</v>
      </c>
      <c r="C58" s="91">
        <v>3</v>
      </c>
      <c r="D58" s="96"/>
      <c r="E58" s="45">
        <f t="shared" si="63"/>
        <v>0</v>
      </c>
      <c r="F58" s="86">
        <f t="shared" si="64"/>
        <v>0</v>
      </c>
      <c r="G58" s="22">
        <f t="shared" si="62"/>
        <v>0</v>
      </c>
      <c r="H58" s="18">
        <f t="shared" si="65"/>
        <v>0</v>
      </c>
      <c r="I58" s="22">
        <f t="shared" si="66"/>
        <v>0</v>
      </c>
      <c r="J58" s="18">
        <f>IF(AND(H58=0),C58,0)</f>
        <v>3</v>
      </c>
      <c r="K58" s="83">
        <f t="shared" si="67"/>
        <v>0</v>
      </c>
      <c r="L58" s="18" t="str">
        <f t="shared" si="68"/>
        <v>belum</v>
      </c>
      <c r="M58" s="19"/>
      <c r="N58" s="18"/>
      <c r="O58" s="22">
        <f>IF(AND(N58=$BJ$3),$C$58,0)</f>
        <v>0</v>
      </c>
      <c r="P58" s="82">
        <f t="shared" si="69"/>
        <v>0</v>
      </c>
      <c r="Q58" s="33"/>
      <c r="R58" s="86">
        <f>IF(AND(Q58=$BJ$3),$C$58,0)</f>
        <v>0</v>
      </c>
      <c r="S58" s="22">
        <f t="shared" si="70"/>
        <v>0</v>
      </c>
      <c r="T58" s="18"/>
      <c r="U58" s="22">
        <f>IF(AND(T58=$BJ$3),$C$58,0)</f>
        <v>0</v>
      </c>
      <c r="V58" s="82">
        <f t="shared" si="71"/>
        <v>0</v>
      </c>
      <c r="W58" s="33"/>
      <c r="X58" s="86">
        <f>IF(AND(W58=$BJ$3),$C$58,0)</f>
        <v>0</v>
      </c>
      <c r="Y58" s="22">
        <f t="shared" si="72"/>
        <v>0</v>
      </c>
      <c r="Z58" s="18"/>
      <c r="AA58" s="22">
        <f>IF(AND(Z58=$BJ$3),$C$58,0)</f>
        <v>0</v>
      </c>
      <c r="AB58" s="82">
        <f t="shared" si="73"/>
        <v>0</v>
      </c>
      <c r="AC58" s="33"/>
      <c r="AD58" s="86">
        <f>IF(AND(AC58=$BJ$3),$C$58,0)</f>
        <v>0</v>
      </c>
      <c r="AE58" s="22">
        <f t="shared" si="74"/>
        <v>0</v>
      </c>
      <c r="AF58" s="18"/>
      <c r="AG58" s="22">
        <f>IF(AND(AF58=$BJ$3),$C$58,0)</f>
        <v>0</v>
      </c>
      <c r="AH58" s="82">
        <f t="shared" si="75"/>
        <v>0</v>
      </c>
      <c r="AI58" s="33"/>
      <c r="AJ58" s="86">
        <f>IF(AND(AI58=$BJ$3),$C$58,0)</f>
        <v>0</v>
      </c>
      <c r="AK58" s="22">
        <f t="shared" si="76"/>
        <v>0</v>
      </c>
      <c r="AL58" s="18"/>
      <c r="AM58" s="22">
        <f>IF(AND(AL58=$BJ$3),$C$58,0)</f>
        <v>0</v>
      </c>
      <c r="AN58" s="82">
        <f t="shared" si="77"/>
        <v>0</v>
      </c>
      <c r="AO58" s="33"/>
      <c r="AP58" s="86">
        <f>IF(AND(AO58=$BJ$3),$C$58,0)</f>
        <v>0</v>
      </c>
      <c r="AQ58" s="22">
        <f t="shared" si="78"/>
        <v>0</v>
      </c>
      <c r="AR58" s="18"/>
      <c r="AS58" s="22">
        <f>IF(AND(AR58=$BJ$3),$C$58,0)</f>
        <v>0</v>
      </c>
      <c r="AT58" s="82">
        <f t="shared" si="79"/>
        <v>0</v>
      </c>
      <c r="AU58" s="33"/>
      <c r="AV58" s="86">
        <f>IF(AND(AU58=$BJ$3),$C$58,0)</f>
        <v>0</v>
      </c>
      <c r="AW58" s="22">
        <f t="shared" si="80"/>
        <v>0</v>
      </c>
      <c r="AX58" s="18"/>
      <c r="AY58" s="22">
        <f>IF(AND(AX58=$BJ$3),$C$58,0)</f>
        <v>0</v>
      </c>
      <c r="AZ58" s="82">
        <f t="shared" si="81"/>
        <v>0</v>
      </c>
      <c r="BA58" s="33"/>
      <c r="BB58" s="86">
        <f>IF(AND(BA58=$BJ$3),$C$58,0)</f>
        <v>0</v>
      </c>
      <c r="BC58" s="22">
        <f t="shared" si="82"/>
        <v>0</v>
      </c>
      <c r="BD58" s="11" t="s">
        <v>139</v>
      </c>
    </row>
    <row r="59" spans="2:56" x14ac:dyDescent="0.25">
      <c r="B59" s="88" t="s">
        <v>61</v>
      </c>
      <c r="C59" s="91">
        <v>1</v>
      </c>
      <c r="D59" s="96"/>
      <c r="E59" s="45">
        <f t="shared" si="63"/>
        <v>0</v>
      </c>
      <c r="F59" s="86">
        <f t="shared" si="64"/>
        <v>0</v>
      </c>
      <c r="G59" s="22">
        <f t="shared" si="62"/>
        <v>0</v>
      </c>
      <c r="H59" s="18">
        <f t="shared" si="65"/>
        <v>0</v>
      </c>
      <c r="I59" s="22">
        <f t="shared" si="66"/>
        <v>0</v>
      </c>
      <c r="J59" s="18">
        <f>IF(AND(H59&gt;1),0,C59)</f>
        <v>1</v>
      </c>
      <c r="K59" s="83">
        <f t="shared" si="67"/>
        <v>0</v>
      </c>
      <c r="L59" s="18" t="str">
        <f t="shared" si="68"/>
        <v>belum</v>
      </c>
      <c r="M59" s="19"/>
      <c r="N59" s="18"/>
      <c r="O59" s="22">
        <f>IF(AND(N59=$BJ$3),$C$59,0)</f>
        <v>0</v>
      </c>
      <c r="P59" s="82">
        <f t="shared" si="69"/>
        <v>0</v>
      </c>
      <c r="Q59" s="33"/>
      <c r="R59" s="86">
        <f>IF(AND(Q59=$BJ$3),$C$59,0)</f>
        <v>0</v>
      </c>
      <c r="S59" s="22">
        <f t="shared" si="70"/>
        <v>0</v>
      </c>
      <c r="T59" s="18"/>
      <c r="U59" s="22">
        <f>IF(AND(T59=$BJ$3),$C$59,0)</f>
        <v>0</v>
      </c>
      <c r="V59" s="82">
        <f t="shared" si="71"/>
        <v>0</v>
      </c>
      <c r="W59" s="33"/>
      <c r="X59" s="86">
        <f>IF(AND(W59=$BJ$3),$C$59,0)</f>
        <v>0</v>
      </c>
      <c r="Y59" s="22">
        <f t="shared" si="72"/>
        <v>0</v>
      </c>
      <c r="Z59" s="18"/>
      <c r="AA59" s="22">
        <f>IF(AND(Z59=$BJ$3),$C$59,0)</f>
        <v>0</v>
      </c>
      <c r="AB59" s="82">
        <f t="shared" si="73"/>
        <v>0</v>
      </c>
      <c r="AC59" s="33"/>
      <c r="AD59" s="86">
        <f>IF(AND(AC59=$BJ$3),$C$59,0)</f>
        <v>0</v>
      </c>
      <c r="AE59" s="22">
        <f t="shared" si="74"/>
        <v>0</v>
      </c>
      <c r="AF59" s="18"/>
      <c r="AG59" s="22">
        <f>IF(AND(AF59=$BJ$3),$C$59,0)</f>
        <v>0</v>
      </c>
      <c r="AH59" s="82">
        <f t="shared" si="75"/>
        <v>0</v>
      </c>
      <c r="AI59" s="33"/>
      <c r="AJ59" s="86">
        <f>IF(AND(AI59=$BJ$3),$C$59,0)</f>
        <v>0</v>
      </c>
      <c r="AK59" s="22">
        <f t="shared" si="76"/>
        <v>0</v>
      </c>
      <c r="AL59" s="18"/>
      <c r="AM59" s="22">
        <f>IF(AND(AL59=$BJ$3),$C$59,0)</f>
        <v>0</v>
      </c>
      <c r="AN59" s="82">
        <f t="shared" si="77"/>
        <v>0</v>
      </c>
      <c r="AO59" s="33"/>
      <c r="AP59" s="86">
        <f>IF(AND(AO59=$BJ$3),$C$59,0)</f>
        <v>0</v>
      </c>
      <c r="AQ59" s="22">
        <f t="shared" si="78"/>
        <v>0</v>
      </c>
      <c r="AR59" s="18"/>
      <c r="AS59" s="22">
        <f>IF(AND(AR59=$BJ$3),$C$59,0)</f>
        <v>0</v>
      </c>
      <c r="AT59" s="82">
        <f t="shared" si="79"/>
        <v>0</v>
      </c>
      <c r="AU59" s="33"/>
      <c r="AV59" s="86">
        <f>IF(AND(AU59=$BJ$3),$C$59,0)</f>
        <v>0</v>
      </c>
      <c r="AW59" s="22">
        <f t="shared" si="80"/>
        <v>0</v>
      </c>
      <c r="AX59" s="18"/>
      <c r="AY59" s="22">
        <f>IF(AND(AX59=$BJ$3),$C$59,0)</f>
        <v>0</v>
      </c>
      <c r="AZ59" s="82">
        <f t="shared" si="81"/>
        <v>0</v>
      </c>
      <c r="BA59" s="33"/>
      <c r="BB59" s="86">
        <f>IF(AND(BA59=$BJ$3),$C$59,0)</f>
        <v>0</v>
      </c>
      <c r="BC59" s="22">
        <f t="shared" si="82"/>
        <v>0</v>
      </c>
      <c r="BD59" s="11" t="s">
        <v>139</v>
      </c>
    </row>
    <row r="60" spans="2:56" x14ac:dyDescent="0.25">
      <c r="B60" s="88" t="s">
        <v>62</v>
      </c>
      <c r="C60" s="91">
        <v>2</v>
      </c>
      <c r="D60" s="96"/>
      <c r="E60" s="45">
        <f t="shared" si="63"/>
        <v>0</v>
      </c>
      <c r="F60" s="86">
        <f t="shared" si="64"/>
        <v>0</v>
      </c>
      <c r="G60" s="22">
        <f t="shared" si="62"/>
        <v>0</v>
      </c>
      <c r="H60" s="18">
        <f t="shared" si="65"/>
        <v>0</v>
      </c>
      <c r="I60" s="22">
        <f t="shared" si="66"/>
        <v>0</v>
      </c>
      <c r="J60" s="18">
        <f>IF(AND(H60=0),C60,0)</f>
        <v>2</v>
      </c>
      <c r="K60" s="83">
        <f t="shared" si="67"/>
        <v>0</v>
      </c>
      <c r="L60" s="18" t="str">
        <f t="shared" si="68"/>
        <v>belum</v>
      </c>
      <c r="M60" s="19"/>
      <c r="N60" s="18"/>
      <c r="O60" s="22">
        <f>IF(AND(N60=$BJ$3),$C$60,0)</f>
        <v>0</v>
      </c>
      <c r="P60" s="82">
        <f t="shared" si="69"/>
        <v>0</v>
      </c>
      <c r="Q60" s="33"/>
      <c r="R60" s="86">
        <f>IF(AND(Q60=$BJ$3),$C$60,0)</f>
        <v>0</v>
      </c>
      <c r="S60" s="22">
        <f t="shared" si="70"/>
        <v>0</v>
      </c>
      <c r="T60" s="18"/>
      <c r="U60" s="22">
        <f>IF(AND(T60=$BJ$3),$C$60,0)</f>
        <v>0</v>
      </c>
      <c r="V60" s="82">
        <f t="shared" si="71"/>
        <v>0</v>
      </c>
      <c r="W60" s="33"/>
      <c r="X60" s="86">
        <f>IF(AND(W60=$BJ$3),$C$60,0)</f>
        <v>0</v>
      </c>
      <c r="Y60" s="22">
        <f t="shared" si="72"/>
        <v>0</v>
      </c>
      <c r="Z60" s="18"/>
      <c r="AA60" s="22">
        <f>IF(AND(Z60=$BJ$3),$C$60,0)</f>
        <v>0</v>
      </c>
      <c r="AB60" s="82">
        <f t="shared" si="73"/>
        <v>0</v>
      </c>
      <c r="AC60" s="33"/>
      <c r="AD60" s="86">
        <f>IF(AND(AC60=$BJ$3),$C$60,0)</f>
        <v>0</v>
      </c>
      <c r="AE60" s="22">
        <f t="shared" si="74"/>
        <v>0</v>
      </c>
      <c r="AF60" s="18"/>
      <c r="AG60" s="22">
        <f>IF(AND(AF60=$BJ$3),$C$60,0)</f>
        <v>0</v>
      </c>
      <c r="AH60" s="82">
        <f t="shared" si="75"/>
        <v>0</v>
      </c>
      <c r="AI60" s="33"/>
      <c r="AJ60" s="86">
        <f>IF(AND(AI60=$BJ$3),$C$60,0)</f>
        <v>0</v>
      </c>
      <c r="AK60" s="22">
        <f t="shared" si="76"/>
        <v>0</v>
      </c>
      <c r="AL60" s="18"/>
      <c r="AM60" s="22">
        <f>IF(AND(AL60=$BJ$3),$C$60,0)</f>
        <v>0</v>
      </c>
      <c r="AN60" s="82">
        <f t="shared" si="77"/>
        <v>0</v>
      </c>
      <c r="AO60" s="33"/>
      <c r="AP60" s="86">
        <f>IF(AND(AO60=$BJ$3),$C$60,0)</f>
        <v>0</v>
      </c>
      <c r="AQ60" s="22">
        <f t="shared" si="78"/>
        <v>0</v>
      </c>
      <c r="AR60" s="18"/>
      <c r="AS60" s="22">
        <f>IF(AND(AR60=$BJ$3),$C$60,0)</f>
        <v>0</v>
      </c>
      <c r="AT60" s="82">
        <f t="shared" si="79"/>
        <v>0</v>
      </c>
      <c r="AU60" s="33"/>
      <c r="AV60" s="86">
        <f>IF(AND(AU60=$BJ$3),$C$60,0)</f>
        <v>0</v>
      </c>
      <c r="AW60" s="22">
        <f t="shared" si="80"/>
        <v>0</v>
      </c>
      <c r="AX60" s="18"/>
      <c r="AY60" s="22">
        <f>IF(AND(AX60=$BJ$3),$C$60,0)</f>
        <v>0</v>
      </c>
      <c r="AZ60" s="82">
        <f t="shared" si="81"/>
        <v>0</v>
      </c>
      <c r="BA60" s="33"/>
      <c r="BB60" s="86">
        <f>IF(AND(BA60=$BJ$3),$C$60,0)</f>
        <v>0</v>
      </c>
      <c r="BC60" s="22">
        <f t="shared" si="82"/>
        <v>0</v>
      </c>
      <c r="BD60" s="11" t="s">
        <v>139</v>
      </c>
    </row>
    <row r="61" spans="2:56" x14ac:dyDescent="0.25">
      <c r="B61" s="88" t="s">
        <v>63</v>
      </c>
      <c r="C61" s="91">
        <v>2</v>
      </c>
      <c r="D61" s="96"/>
      <c r="E61" s="45">
        <f t="shared" si="63"/>
        <v>0</v>
      </c>
      <c r="F61" s="86">
        <f t="shared" si="64"/>
        <v>0</v>
      </c>
      <c r="G61" s="22">
        <f t="shared" si="62"/>
        <v>0</v>
      </c>
      <c r="H61" s="18">
        <f t="shared" si="65"/>
        <v>0</v>
      </c>
      <c r="I61" s="22">
        <f t="shared" si="66"/>
        <v>0</v>
      </c>
      <c r="J61" s="18">
        <f>IF(AND(H61&gt;1),0,C61)</f>
        <v>2</v>
      </c>
      <c r="K61" s="83">
        <f t="shared" si="67"/>
        <v>0</v>
      </c>
      <c r="L61" s="18" t="str">
        <f t="shared" si="68"/>
        <v>belum</v>
      </c>
      <c r="M61" s="19"/>
      <c r="N61" s="18"/>
      <c r="O61" s="22">
        <f>IF(AND(N61=$BJ$3),$C$61,0)</f>
        <v>0</v>
      </c>
      <c r="P61" s="82">
        <f t="shared" si="69"/>
        <v>0</v>
      </c>
      <c r="Q61" s="33"/>
      <c r="R61" s="86">
        <f>IF(AND(Q61=$BJ$3),$C$61,0)</f>
        <v>0</v>
      </c>
      <c r="S61" s="22">
        <f t="shared" si="70"/>
        <v>0</v>
      </c>
      <c r="T61" s="18"/>
      <c r="U61" s="22">
        <f>IF(AND(T61=$BJ$3),$C$61,0)</f>
        <v>0</v>
      </c>
      <c r="V61" s="82">
        <f t="shared" si="71"/>
        <v>0</v>
      </c>
      <c r="W61" s="33"/>
      <c r="X61" s="86">
        <f>IF(AND(W61=$BJ$3),$C$61,0)</f>
        <v>0</v>
      </c>
      <c r="Y61" s="22">
        <f t="shared" si="72"/>
        <v>0</v>
      </c>
      <c r="Z61" s="18"/>
      <c r="AA61" s="22">
        <f>IF(AND(Z61=$BJ$3),$C$61,0)</f>
        <v>0</v>
      </c>
      <c r="AB61" s="82">
        <f t="shared" si="73"/>
        <v>0</v>
      </c>
      <c r="AC61" s="33"/>
      <c r="AD61" s="86">
        <f>IF(AND(AC61=$BJ$3),$C$61,0)</f>
        <v>0</v>
      </c>
      <c r="AE61" s="22">
        <f t="shared" si="74"/>
        <v>0</v>
      </c>
      <c r="AF61" s="18"/>
      <c r="AG61" s="22">
        <f>IF(AND(AF61=$BJ$3),$C$61,0)</f>
        <v>0</v>
      </c>
      <c r="AH61" s="82">
        <f t="shared" si="75"/>
        <v>0</v>
      </c>
      <c r="AI61" s="33"/>
      <c r="AJ61" s="86">
        <f>IF(AND(AI61=$BJ$3),$C$61,0)</f>
        <v>0</v>
      </c>
      <c r="AK61" s="22">
        <f t="shared" si="76"/>
        <v>0</v>
      </c>
      <c r="AL61" s="18"/>
      <c r="AM61" s="22">
        <f>IF(AND(AL61=$BJ$3),$C$61,0)</f>
        <v>0</v>
      </c>
      <c r="AN61" s="82">
        <f t="shared" si="77"/>
        <v>0</v>
      </c>
      <c r="AO61" s="33"/>
      <c r="AP61" s="86">
        <f>IF(AND(AO61=$BJ$3),$C$61,0)</f>
        <v>0</v>
      </c>
      <c r="AQ61" s="22">
        <f t="shared" si="78"/>
        <v>0</v>
      </c>
      <c r="AR61" s="18"/>
      <c r="AS61" s="22">
        <f>IF(AND(AR61=$BJ$3),$C$61,0)</f>
        <v>0</v>
      </c>
      <c r="AT61" s="82">
        <f t="shared" si="79"/>
        <v>0</v>
      </c>
      <c r="AU61" s="33"/>
      <c r="AV61" s="86">
        <f>IF(AND(AU61=$BJ$3),$C$61,0)</f>
        <v>0</v>
      </c>
      <c r="AW61" s="22">
        <f t="shared" si="80"/>
        <v>0</v>
      </c>
      <c r="AX61" s="18"/>
      <c r="AY61" s="22">
        <f>IF(AND(AX61=$BJ$3),$C$61,0)</f>
        <v>0</v>
      </c>
      <c r="AZ61" s="82">
        <f t="shared" si="81"/>
        <v>0</v>
      </c>
      <c r="BA61" s="33"/>
      <c r="BB61" s="86">
        <f>IF(AND(BA61=$BJ$3),$C$61,0)</f>
        <v>0</v>
      </c>
      <c r="BC61" s="22">
        <f t="shared" si="82"/>
        <v>0</v>
      </c>
      <c r="BD61" s="11" t="s">
        <v>139</v>
      </c>
    </row>
    <row r="62" spans="2:56" x14ac:dyDescent="0.25">
      <c r="B62" s="92" t="s">
        <v>64</v>
      </c>
      <c r="C62" s="7">
        <v>2</v>
      </c>
      <c r="D62" s="96"/>
      <c r="E62" s="45">
        <f t="shared" si="63"/>
        <v>0</v>
      </c>
      <c r="F62" s="86">
        <f t="shared" si="64"/>
        <v>0</v>
      </c>
      <c r="G62" s="22">
        <f t="shared" si="62"/>
        <v>0</v>
      </c>
      <c r="H62" s="18">
        <f t="shared" si="65"/>
        <v>0</v>
      </c>
      <c r="I62" s="22">
        <f t="shared" si="66"/>
        <v>0</v>
      </c>
      <c r="J62" s="18">
        <f>IF(AND(H62&gt;1),0,C62)</f>
        <v>2</v>
      </c>
      <c r="K62" s="83">
        <f t="shared" si="67"/>
        <v>0</v>
      </c>
      <c r="L62" s="18" t="str">
        <f t="shared" si="68"/>
        <v>belum</v>
      </c>
      <c r="M62" s="19"/>
      <c r="N62" s="18"/>
      <c r="O62" s="22">
        <f>IF(AND(N62=$BJ$3),$C$62,0)</f>
        <v>0</v>
      </c>
      <c r="P62" s="82">
        <f t="shared" si="69"/>
        <v>0</v>
      </c>
      <c r="Q62" s="33"/>
      <c r="R62" s="86">
        <f>IF(AND(Q62=$BJ$3),$C$62,0)</f>
        <v>0</v>
      </c>
      <c r="S62" s="22">
        <f t="shared" si="70"/>
        <v>0</v>
      </c>
      <c r="T62" s="18"/>
      <c r="U62" s="22">
        <f>IF(AND(T62=$BJ$3),$C$62,0)</f>
        <v>0</v>
      </c>
      <c r="V62" s="82">
        <f t="shared" si="71"/>
        <v>0</v>
      </c>
      <c r="W62" s="33"/>
      <c r="X62" s="86">
        <f>IF(AND(W62=$BJ$3),$C$62,0)</f>
        <v>0</v>
      </c>
      <c r="Y62" s="22">
        <f t="shared" si="72"/>
        <v>0</v>
      </c>
      <c r="Z62" s="18"/>
      <c r="AA62" s="22">
        <f>IF(AND(Z62=$BJ$3),$C$62,0)</f>
        <v>0</v>
      </c>
      <c r="AB62" s="82">
        <f t="shared" si="73"/>
        <v>0</v>
      </c>
      <c r="AC62" s="33"/>
      <c r="AD62" s="86">
        <f>IF(AND(AC62=$BJ$3),$C$62,0)</f>
        <v>0</v>
      </c>
      <c r="AE62" s="22">
        <f t="shared" si="74"/>
        <v>0</v>
      </c>
      <c r="AF62" s="18"/>
      <c r="AG62" s="22">
        <f>IF(AND(AF62=$BJ$3),$C$62,0)</f>
        <v>0</v>
      </c>
      <c r="AH62" s="82">
        <f t="shared" si="75"/>
        <v>0</v>
      </c>
      <c r="AI62" s="33"/>
      <c r="AJ62" s="86">
        <f>IF(AND(AI62=$BJ$3),$C$62,0)</f>
        <v>0</v>
      </c>
      <c r="AK62" s="22">
        <f t="shared" si="76"/>
        <v>0</v>
      </c>
      <c r="AL62" s="18"/>
      <c r="AM62" s="22">
        <f>IF(AND(AL62=$BJ$3),$C$62,0)</f>
        <v>0</v>
      </c>
      <c r="AN62" s="82">
        <f t="shared" si="77"/>
        <v>0</v>
      </c>
      <c r="AO62" s="33"/>
      <c r="AP62" s="86">
        <f>IF(AND(AO62=$BJ$3),$C$62,0)</f>
        <v>0</v>
      </c>
      <c r="AQ62" s="22">
        <f t="shared" si="78"/>
        <v>0</v>
      </c>
      <c r="AR62" s="18"/>
      <c r="AS62" s="22">
        <f>IF(AND(AR62=$BJ$3),$C$62,0)</f>
        <v>0</v>
      </c>
      <c r="AT62" s="82">
        <f t="shared" si="79"/>
        <v>0</v>
      </c>
      <c r="AU62" s="33"/>
      <c r="AV62" s="86">
        <f>IF(AND(AU62=$BJ$3),$C$62,0)</f>
        <v>0</v>
      </c>
      <c r="AW62" s="22">
        <f t="shared" si="80"/>
        <v>0</v>
      </c>
      <c r="AX62" s="18"/>
      <c r="AY62" s="22">
        <f>IF(AND(AX62=$BJ$3),$C$62,0)</f>
        <v>0</v>
      </c>
      <c r="AZ62" s="82">
        <f t="shared" si="81"/>
        <v>0</v>
      </c>
      <c r="BA62" s="33"/>
      <c r="BB62" s="86">
        <f>IF(AND(BA62=$BJ$3),$C$62,0)</f>
        <v>0</v>
      </c>
      <c r="BC62" s="22">
        <f t="shared" si="82"/>
        <v>0</v>
      </c>
      <c r="BD62" s="11" t="s">
        <v>139</v>
      </c>
    </row>
    <row r="63" spans="2:56" x14ac:dyDescent="0.25">
      <c r="B63" s="88" t="s">
        <v>65</v>
      </c>
      <c r="C63" s="91">
        <v>2</v>
      </c>
      <c r="D63" s="96"/>
      <c r="E63" s="45">
        <f t="shared" si="63"/>
        <v>0</v>
      </c>
      <c r="F63" s="86">
        <f t="shared" si="64"/>
        <v>0</v>
      </c>
      <c r="G63" s="22">
        <f t="shared" si="62"/>
        <v>0</v>
      </c>
      <c r="H63" s="18">
        <f t="shared" si="65"/>
        <v>0</v>
      </c>
      <c r="I63" s="22">
        <f t="shared" si="66"/>
        <v>0</v>
      </c>
      <c r="J63" s="18">
        <f>IF(AND(H63=0),C63,0)</f>
        <v>2</v>
      </c>
      <c r="K63" s="83">
        <f t="shared" si="67"/>
        <v>0</v>
      </c>
      <c r="L63" s="18" t="str">
        <f t="shared" si="68"/>
        <v>belum</v>
      </c>
      <c r="M63" s="19"/>
      <c r="N63" s="18"/>
      <c r="O63" s="22">
        <f>IF(AND(N63=$BJ$3),$C$63,0)</f>
        <v>0</v>
      </c>
      <c r="P63" s="82">
        <f t="shared" si="69"/>
        <v>0</v>
      </c>
      <c r="Q63" s="33"/>
      <c r="R63" s="86">
        <f>IF(AND(Q63=$BJ$3),$C$63,0)</f>
        <v>0</v>
      </c>
      <c r="S63" s="22">
        <f t="shared" si="70"/>
        <v>0</v>
      </c>
      <c r="T63" s="18"/>
      <c r="U63" s="22">
        <f>IF(AND(T63=$BJ$3),$C$63,0)</f>
        <v>0</v>
      </c>
      <c r="V63" s="82">
        <f t="shared" si="71"/>
        <v>0</v>
      </c>
      <c r="W63" s="33"/>
      <c r="X63" s="86">
        <f>IF(AND(W63=$BJ$3),$C$63,0)</f>
        <v>0</v>
      </c>
      <c r="Y63" s="22">
        <f t="shared" si="72"/>
        <v>0</v>
      </c>
      <c r="Z63" s="18"/>
      <c r="AA63" s="22">
        <f>IF(AND(Z63=$BJ$3),$C$63,0)</f>
        <v>0</v>
      </c>
      <c r="AB63" s="82">
        <f t="shared" si="73"/>
        <v>0</v>
      </c>
      <c r="AC63" s="33"/>
      <c r="AD63" s="86">
        <f>IF(AND(AC63=$BJ$3),$C$63,0)</f>
        <v>0</v>
      </c>
      <c r="AE63" s="22">
        <f t="shared" si="74"/>
        <v>0</v>
      </c>
      <c r="AF63" s="18"/>
      <c r="AG63" s="22">
        <f>IF(AND(AF63=$BJ$3),$C$63,0)</f>
        <v>0</v>
      </c>
      <c r="AH63" s="82">
        <f t="shared" si="75"/>
        <v>0</v>
      </c>
      <c r="AI63" s="33"/>
      <c r="AJ63" s="86">
        <f>IF(AND(AI63=$BJ$3),$C$63,0)</f>
        <v>0</v>
      </c>
      <c r="AK63" s="22">
        <f t="shared" si="76"/>
        <v>0</v>
      </c>
      <c r="AL63" s="18"/>
      <c r="AM63" s="22">
        <f>IF(AND(AL63=$BJ$3),$C$63,0)</f>
        <v>0</v>
      </c>
      <c r="AN63" s="82">
        <f t="shared" si="77"/>
        <v>0</v>
      </c>
      <c r="AO63" s="33"/>
      <c r="AP63" s="86">
        <f>IF(AND(AO63=$BJ$3),$C$63,0)</f>
        <v>0</v>
      </c>
      <c r="AQ63" s="22">
        <f t="shared" si="78"/>
        <v>0</v>
      </c>
      <c r="AR63" s="18"/>
      <c r="AS63" s="22">
        <f>IF(AND(AR63=$BJ$3),$C$63,0)</f>
        <v>0</v>
      </c>
      <c r="AT63" s="82">
        <f t="shared" si="79"/>
        <v>0</v>
      </c>
      <c r="AU63" s="33"/>
      <c r="AV63" s="86">
        <f>IF(AND(AU63=$BJ$3),$C$63,0)</f>
        <v>0</v>
      </c>
      <c r="AW63" s="22">
        <f t="shared" si="80"/>
        <v>0</v>
      </c>
      <c r="AX63" s="18"/>
      <c r="AY63" s="22">
        <f>IF(AND(AX63=$BJ$3),$C$63,0)</f>
        <v>0</v>
      </c>
      <c r="AZ63" s="82">
        <f t="shared" si="81"/>
        <v>0</v>
      </c>
      <c r="BA63" s="33"/>
      <c r="BB63" s="86">
        <f>IF(AND(BA63=$BJ$3),$C$63,0)</f>
        <v>0</v>
      </c>
      <c r="BC63" s="22">
        <f t="shared" si="82"/>
        <v>0</v>
      </c>
      <c r="BD63" s="11" t="s">
        <v>139</v>
      </c>
    </row>
    <row r="64" spans="2:56" x14ac:dyDescent="0.25">
      <c r="B64" s="88" t="s">
        <v>66</v>
      </c>
      <c r="C64" s="91">
        <v>1</v>
      </c>
      <c r="D64" s="96"/>
      <c r="E64" s="45">
        <f t="shared" si="63"/>
        <v>0</v>
      </c>
      <c r="F64" s="86">
        <f t="shared" si="64"/>
        <v>0</v>
      </c>
      <c r="G64" s="22">
        <f t="shared" si="62"/>
        <v>0</v>
      </c>
      <c r="H64" s="18">
        <f t="shared" si="65"/>
        <v>0</v>
      </c>
      <c r="I64" s="22">
        <f t="shared" si="66"/>
        <v>0</v>
      </c>
      <c r="J64" s="18">
        <f>IF(AND(H64&gt;1),0,C64)</f>
        <v>1</v>
      </c>
      <c r="K64" s="83">
        <f t="shared" si="67"/>
        <v>0</v>
      </c>
      <c r="L64" s="18" t="str">
        <f t="shared" si="68"/>
        <v>belum</v>
      </c>
      <c r="M64" s="19"/>
      <c r="N64" s="18"/>
      <c r="O64" s="22">
        <f>IF(AND(N64=$BJ$3),$C$64,0)</f>
        <v>0</v>
      </c>
      <c r="P64" s="82">
        <f t="shared" si="69"/>
        <v>0</v>
      </c>
      <c r="Q64" s="33"/>
      <c r="R64" s="86">
        <f>IF(AND(Q64=$BJ$3),$C$64,0)</f>
        <v>0</v>
      </c>
      <c r="S64" s="22">
        <f t="shared" si="70"/>
        <v>0</v>
      </c>
      <c r="T64" s="18"/>
      <c r="U64" s="22">
        <f>IF(AND(T64=$BJ$3),$C$64,0)</f>
        <v>0</v>
      </c>
      <c r="V64" s="82">
        <f t="shared" si="71"/>
        <v>0</v>
      </c>
      <c r="W64" s="33"/>
      <c r="X64" s="86">
        <f>IF(AND(W64=$BJ$3),$C$64,0)</f>
        <v>0</v>
      </c>
      <c r="Y64" s="22">
        <f t="shared" si="72"/>
        <v>0</v>
      </c>
      <c r="Z64" s="18"/>
      <c r="AA64" s="22">
        <f>IF(AND(Z64=$BJ$3),$C$64,0)</f>
        <v>0</v>
      </c>
      <c r="AB64" s="82">
        <f t="shared" si="73"/>
        <v>0</v>
      </c>
      <c r="AC64" s="33"/>
      <c r="AD64" s="86">
        <f>IF(AND(AC64=$BJ$3),$C$64,0)</f>
        <v>0</v>
      </c>
      <c r="AE64" s="22">
        <f t="shared" si="74"/>
        <v>0</v>
      </c>
      <c r="AF64" s="18"/>
      <c r="AG64" s="22">
        <f>IF(AND(AF64=$BJ$3),$C$64,0)</f>
        <v>0</v>
      </c>
      <c r="AH64" s="82">
        <f t="shared" si="75"/>
        <v>0</v>
      </c>
      <c r="AI64" s="33"/>
      <c r="AJ64" s="86">
        <f>IF(AND(AI64=$BJ$3),$C$64,0)</f>
        <v>0</v>
      </c>
      <c r="AK64" s="22">
        <f t="shared" si="76"/>
        <v>0</v>
      </c>
      <c r="AL64" s="18"/>
      <c r="AM64" s="22">
        <f>IF(AND(AL64=$BJ$3),$C$64,0)</f>
        <v>0</v>
      </c>
      <c r="AN64" s="82">
        <f t="shared" si="77"/>
        <v>0</v>
      </c>
      <c r="AO64" s="33"/>
      <c r="AP64" s="86">
        <f>IF(AND(AO64=$BJ$3),$C$64,0)</f>
        <v>0</v>
      </c>
      <c r="AQ64" s="22">
        <f t="shared" si="78"/>
        <v>0</v>
      </c>
      <c r="AR64" s="18"/>
      <c r="AS64" s="22">
        <f>IF(AND(AR64=$BJ$3),$C$64,0)</f>
        <v>0</v>
      </c>
      <c r="AT64" s="82">
        <f t="shared" si="79"/>
        <v>0</v>
      </c>
      <c r="AU64" s="33"/>
      <c r="AV64" s="86">
        <f>IF(AND(AU64=$BJ$3),$C$64,0)</f>
        <v>0</v>
      </c>
      <c r="AW64" s="22">
        <f t="shared" si="80"/>
        <v>0</v>
      </c>
      <c r="AX64" s="18"/>
      <c r="AY64" s="22">
        <f>IF(AND(AX64=$BJ$3),$C$64,0)</f>
        <v>0</v>
      </c>
      <c r="AZ64" s="82">
        <f t="shared" si="81"/>
        <v>0</v>
      </c>
      <c r="BA64" s="33"/>
      <c r="BB64" s="86">
        <f>IF(AND(BA64=$BJ$3),$C$64,0)</f>
        <v>0</v>
      </c>
      <c r="BC64" s="22">
        <f t="shared" si="82"/>
        <v>0</v>
      </c>
      <c r="BD64" s="11" t="s">
        <v>139</v>
      </c>
    </row>
    <row r="65" spans="2:56" x14ac:dyDescent="0.25">
      <c r="B65" s="88" t="s">
        <v>67</v>
      </c>
      <c r="C65" s="91">
        <v>1</v>
      </c>
      <c r="D65" s="96"/>
      <c r="E65" s="45">
        <f t="shared" si="63"/>
        <v>0</v>
      </c>
      <c r="F65" s="86">
        <f t="shared" si="64"/>
        <v>0</v>
      </c>
      <c r="G65" s="22">
        <f t="shared" si="62"/>
        <v>0</v>
      </c>
      <c r="H65" s="18">
        <f t="shared" si="65"/>
        <v>0</v>
      </c>
      <c r="I65" s="22">
        <f t="shared" si="66"/>
        <v>0</v>
      </c>
      <c r="J65" s="18">
        <f>IF(AND(H65=0),C65,0)</f>
        <v>1</v>
      </c>
      <c r="K65" s="83">
        <f t="shared" si="67"/>
        <v>0</v>
      </c>
      <c r="L65" s="18" t="str">
        <f t="shared" si="68"/>
        <v>belum</v>
      </c>
      <c r="M65" s="19"/>
      <c r="N65" s="18"/>
      <c r="O65" s="22">
        <f>IF(AND(N65=$BJ$3),$C$65,0)</f>
        <v>0</v>
      </c>
      <c r="P65" s="82">
        <f t="shared" si="69"/>
        <v>0</v>
      </c>
      <c r="Q65" s="33"/>
      <c r="R65" s="86">
        <f>IF(AND(Q65=$BJ$3),$C$65,0)</f>
        <v>0</v>
      </c>
      <c r="S65" s="22">
        <f t="shared" si="70"/>
        <v>0</v>
      </c>
      <c r="T65" s="18"/>
      <c r="U65" s="22">
        <f>IF(AND(T65=$BJ$3),$C$65,0)</f>
        <v>0</v>
      </c>
      <c r="V65" s="82">
        <f t="shared" si="71"/>
        <v>0</v>
      </c>
      <c r="W65" s="33"/>
      <c r="X65" s="86">
        <f>IF(AND(W65=$BJ$3),$C$65,0)</f>
        <v>0</v>
      </c>
      <c r="Y65" s="22">
        <f t="shared" si="72"/>
        <v>0</v>
      </c>
      <c r="Z65" s="18"/>
      <c r="AA65" s="22">
        <f>IF(AND(Z65=$BJ$3),$C$65,0)</f>
        <v>0</v>
      </c>
      <c r="AB65" s="82">
        <f t="shared" si="73"/>
        <v>0</v>
      </c>
      <c r="AC65" s="33"/>
      <c r="AD65" s="86">
        <f>IF(AND(AC65=$BJ$3),$C$65,0)</f>
        <v>0</v>
      </c>
      <c r="AE65" s="22">
        <f t="shared" si="74"/>
        <v>0</v>
      </c>
      <c r="AF65" s="18"/>
      <c r="AG65" s="22">
        <f>IF(AND(AF65=$BJ$3),$C$65,0)</f>
        <v>0</v>
      </c>
      <c r="AH65" s="82">
        <f t="shared" si="75"/>
        <v>0</v>
      </c>
      <c r="AI65" s="33"/>
      <c r="AJ65" s="86">
        <f>IF(AND(AI65=$BJ$3),$C$65,0)</f>
        <v>0</v>
      </c>
      <c r="AK65" s="22">
        <f t="shared" si="76"/>
        <v>0</v>
      </c>
      <c r="AL65" s="18"/>
      <c r="AM65" s="22">
        <f>IF(AND(AL65=$BJ$3),$C$65,0)</f>
        <v>0</v>
      </c>
      <c r="AN65" s="82">
        <f t="shared" si="77"/>
        <v>0</v>
      </c>
      <c r="AO65" s="33"/>
      <c r="AP65" s="86">
        <f>IF(AND(AO65=$BJ$3),$C$65,0)</f>
        <v>0</v>
      </c>
      <c r="AQ65" s="22">
        <f t="shared" si="78"/>
        <v>0</v>
      </c>
      <c r="AR65" s="18"/>
      <c r="AS65" s="22">
        <f>IF(AND(AR65=$BJ$3),$C$65,0)</f>
        <v>0</v>
      </c>
      <c r="AT65" s="82">
        <f t="shared" si="79"/>
        <v>0</v>
      </c>
      <c r="AU65" s="33"/>
      <c r="AV65" s="86">
        <f>IF(AND(AU65=$BJ$3),$C$65,0)</f>
        <v>0</v>
      </c>
      <c r="AW65" s="22">
        <f t="shared" si="80"/>
        <v>0</v>
      </c>
      <c r="AX65" s="18"/>
      <c r="AY65" s="22">
        <f>IF(AND(AX65=$BJ$3),$C$65,0)</f>
        <v>0</v>
      </c>
      <c r="AZ65" s="82">
        <f t="shared" si="81"/>
        <v>0</v>
      </c>
      <c r="BA65" s="33"/>
      <c r="BB65" s="86">
        <f>IF(AND(BA65=$BJ$3),$C$65,0)</f>
        <v>0</v>
      </c>
      <c r="BC65" s="22">
        <f t="shared" si="82"/>
        <v>0</v>
      </c>
      <c r="BD65" s="11" t="s">
        <v>139</v>
      </c>
    </row>
    <row r="66" spans="2:56" x14ac:dyDescent="0.25">
      <c r="B66" s="88" t="s">
        <v>68</v>
      </c>
      <c r="C66" s="91">
        <v>1</v>
      </c>
      <c r="D66" s="96"/>
      <c r="E66" s="45">
        <f t="shared" si="63"/>
        <v>0</v>
      </c>
      <c r="F66" s="86">
        <f t="shared" si="64"/>
        <v>0</v>
      </c>
      <c r="G66" s="22">
        <f t="shared" si="62"/>
        <v>0</v>
      </c>
      <c r="H66" s="18">
        <f t="shared" si="65"/>
        <v>0</v>
      </c>
      <c r="I66" s="22">
        <f t="shared" si="66"/>
        <v>0</v>
      </c>
      <c r="J66" s="18">
        <f>IF(AND(H66=0),C66,0)</f>
        <v>1</v>
      </c>
      <c r="K66" s="83">
        <f t="shared" si="67"/>
        <v>0</v>
      </c>
      <c r="L66" s="18" t="str">
        <f t="shared" si="68"/>
        <v>belum</v>
      </c>
      <c r="M66" s="19"/>
      <c r="N66" s="18"/>
      <c r="O66" s="22">
        <f>IF(AND(N66=$BJ$3),$C$66,0)</f>
        <v>0</v>
      </c>
      <c r="P66" s="82">
        <f t="shared" si="69"/>
        <v>0</v>
      </c>
      <c r="Q66" s="33"/>
      <c r="R66" s="86">
        <f>IF(AND(Q66=$BJ$3),$C$66,0)</f>
        <v>0</v>
      </c>
      <c r="S66" s="22">
        <f t="shared" si="70"/>
        <v>0</v>
      </c>
      <c r="T66" s="18"/>
      <c r="U66" s="22">
        <f>IF(AND(T66=$BJ$3),$C$66,0)</f>
        <v>0</v>
      </c>
      <c r="V66" s="82">
        <f t="shared" si="71"/>
        <v>0</v>
      </c>
      <c r="W66" s="33"/>
      <c r="X66" s="86">
        <f>IF(AND(W66=$BJ$3),$C$66,0)</f>
        <v>0</v>
      </c>
      <c r="Y66" s="22">
        <f t="shared" si="72"/>
        <v>0</v>
      </c>
      <c r="Z66" s="18"/>
      <c r="AA66" s="22">
        <f>IF(AND(Z66=$BJ$3),$C$66,0)</f>
        <v>0</v>
      </c>
      <c r="AB66" s="82">
        <f t="shared" si="73"/>
        <v>0</v>
      </c>
      <c r="AC66" s="33"/>
      <c r="AD66" s="86">
        <f>IF(AND(AC66=$BJ$3),$C$66,0)</f>
        <v>0</v>
      </c>
      <c r="AE66" s="22">
        <f t="shared" si="74"/>
        <v>0</v>
      </c>
      <c r="AF66" s="18"/>
      <c r="AG66" s="22">
        <f>IF(AND(AF66=$BJ$3),$C$66,0)</f>
        <v>0</v>
      </c>
      <c r="AH66" s="82">
        <f t="shared" si="75"/>
        <v>0</v>
      </c>
      <c r="AI66" s="33"/>
      <c r="AJ66" s="86">
        <f>IF(AND(AI66=$BJ$3),$C$66,0)</f>
        <v>0</v>
      </c>
      <c r="AK66" s="22">
        <f t="shared" si="76"/>
        <v>0</v>
      </c>
      <c r="AL66" s="18"/>
      <c r="AM66" s="22">
        <f>IF(AND(AL66=$BJ$3),$C$66,0)</f>
        <v>0</v>
      </c>
      <c r="AN66" s="82">
        <f t="shared" si="77"/>
        <v>0</v>
      </c>
      <c r="AO66" s="33"/>
      <c r="AP66" s="86">
        <f>IF(AND(AO66=$BJ$3),$C$66,0)</f>
        <v>0</v>
      </c>
      <c r="AQ66" s="22">
        <f t="shared" si="78"/>
        <v>0</v>
      </c>
      <c r="AR66" s="18"/>
      <c r="AS66" s="22">
        <f>IF(AND(AR66=$BJ$3),$C$66,0)</f>
        <v>0</v>
      </c>
      <c r="AT66" s="82">
        <f t="shared" si="79"/>
        <v>0</v>
      </c>
      <c r="AU66" s="33"/>
      <c r="AV66" s="86">
        <f>IF(AND(AU66=$BJ$3),$C$66,0)</f>
        <v>0</v>
      </c>
      <c r="AW66" s="22">
        <f t="shared" si="80"/>
        <v>0</v>
      </c>
      <c r="AX66" s="18"/>
      <c r="AY66" s="22">
        <f>IF(AND(AX66=$BJ$3),$C$66,0)</f>
        <v>0</v>
      </c>
      <c r="AZ66" s="82">
        <f t="shared" si="81"/>
        <v>0</v>
      </c>
      <c r="BA66" s="33"/>
      <c r="BB66" s="86">
        <f>IF(AND(BA66=$BJ$3),$C$66,0)</f>
        <v>0</v>
      </c>
      <c r="BC66" s="22">
        <f t="shared" si="82"/>
        <v>0</v>
      </c>
      <c r="BD66" s="11" t="s">
        <v>139</v>
      </c>
    </row>
    <row r="67" spans="2:56" x14ac:dyDescent="0.25">
      <c r="B67" s="88" t="s">
        <v>69</v>
      </c>
      <c r="C67" s="91">
        <v>1</v>
      </c>
      <c r="D67" s="96"/>
      <c r="E67" s="45">
        <f t="shared" si="63"/>
        <v>0</v>
      </c>
      <c r="F67" s="86">
        <f t="shared" si="64"/>
        <v>0</v>
      </c>
      <c r="G67" s="22">
        <f t="shared" si="62"/>
        <v>0</v>
      </c>
      <c r="H67" s="18">
        <f t="shared" si="65"/>
        <v>0</v>
      </c>
      <c r="I67" s="22">
        <f t="shared" si="66"/>
        <v>0</v>
      </c>
      <c r="J67" s="18">
        <f>IF(AND(H67&gt;1),0,C67)</f>
        <v>1</v>
      </c>
      <c r="K67" s="83">
        <f t="shared" si="67"/>
        <v>0</v>
      </c>
      <c r="L67" s="18" t="str">
        <f t="shared" si="68"/>
        <v>belum</v>
      </c>
      <c r="M67" s="19"/>
      <c r="N67" s="18"/>
      <c r="O67" s="22">
        <f>IF(AND(N67=$BJ$3),$C$67,0)</f>
        <v>0</v>
      </c>
      <c r="P67" s="82">
        <f t="shared" si="69"/>
        <v>0</v>
      </c>
      <c r="Q67" s="33"/>
      <c r="R67" s="86">
        <f>IF(AND(Q67=$BJ$3),$C$67,0)</f>
        <v>0</v>
      </c>
      <c r="S67" s="22">
        <f t="shared" si="70"/>
        <v>0</v>
      </c>
      <c r="T67" s="18"/>
      <c r="U67" s="22">
        <f>IF(AND(T67=$BJ$3),$C$67,0)</f>
        <v>0</v>
      </c>
      <c r="V67" s="82">
        <f t="shared" si="71"/>
        <v>0</v>
      </c>
      <c r="W67" s="33"/>
      <c r="X67" s="86">
        <f>IF(AND(W67=$BJ$3),$C$67,0)</f>
        <v>0</v>
      </c>
      <c r="Y67" s="22">
        <f t="shared" si="72"/>
        <v>0</v>
      </c>
      <c r="Z67" s="18"/>
      <c r="AA67" s="22">
        <f>IF(AND(Z67=$BJ$3),$C$67,0)</f>
        <v>0</v>
      </c>
      <c r="AB67" s="82">
        <f t="shared" si="73"/>
        <v>0</v>
      </c>
      <c r="AC67" s="33"/>
      <c r="AD67" s="86">
        <f>IF(AND(AC67=$BJ$3),$C$67,0)</f>
        <v>0</v>
      </c>
      <c r="AE67" s="22">
        <f t="shared" si="74"/>
        <v>0</v>
      </c>
      <c r="AF67" s="18"/>
      <c r="AG67" s="22">
        <f>IF(AND(AF67=$BJ$3),$C$67,0)</f>
        <v>0</v>
      </c>
      <c r="AH67" s="82">
        <f t="shared" si="75"/>
        <v>0</v>
      </c>
      <c r="AI67" s="33"/>
      <c r="AJ67" s="86">
        <f>IF(AND(AI67=$BJ$3),$C$67,0)</f>
        <v>0</v>
      </c>
      <c r="AK67" s="22">
        <f t="shared" si="76"/>
        <v>0</v>
      </c>
      <c r="AL67" s="18"/>
      <c r="AM67" s="22">
        <f>IF(AND(AL67=$BJ$3),$C$67,0)</f>
        <v>0</v>
      </c>
      <c r="AN67" s="82">
        <f t="shared" si="77"/>
        <v>0</v>
      </c>
      <c r="AO67" s="33"/>
      <c r="AP67" s="86">
        <f>IF(AND(AO67=$BJ$3),$C$67,0)</f>
        <v>0</v>
      </c>
      <c r="AQ67" s="22">
        <f t="shared" si="78"/>
        <v>0</v>
      </c>
      <c r="AR67" s="18"/>
      <c r="AS67" s="22">
        <f>IF(AND(AR67=$BJ$3),$C$67,0)</f>
        <v>0</v>
      </c>
      <c r="AT67" s="82">
        <f t="shared" si="79"/>
        <v>0</v>
      </c>
      <c r="AU67" s="33"/>
      <c r="AV67" s="86">
        <f>IF(AND(AU67=$BJ$3),$C$67,0)</f>
        <v>0</v>
      </c>
      <c r="AW67" s="22">
        <f t="shared" si="80"/>
        <v>0</v>
      </c>
      <c r="AX67" s="18"/>
      <c r="AY67" s="22">
        <f>IF(AND(AX67=$BJ$3),$C$67,0)</f>
        <v>0</v>
      </c>
      <c r="AZ67" s="82">
        <f t="shared" si="81"/>
        <v>0</v>
      </c>
      <c r="BA67" s="33"/>
      <c r="BB67" s="86">
        <f>IF(AND(BA67=$BJ$3),$C$67,0)</f>
        <v>0</v>
      </c>
      <c r="BC67" s="22">
        <f t="shared" si="82"/>
        <v>0</v>
      </c>
      <c r="BD67" s="11" t="s">
        <v>139</v>
      </c>
    </row>
    <row r="68" spans="2:56" x14ac:dyDescent="0.25">
      <c r="B68" s="88" t="s">
        <v>70</v>
      </c>
      <c r="C68" s="91">
        <v>1</v>
      </c>
      <c r="D68" s="96"/>
      <c r="E68" s="45">
        <f t="shared" si="63"/>
        <v>0</v>
      </c>
      <c r="F68" s="86">
        <f t="shared" si="64"/>
        <v>0</v>
      </c>
      <c r="G68" s="22">
        <f t="shared" si="62"/>
        <v>0</v>
      </c>
      <c r="H68" s="18">
        <f t="shared" si="65"/>
        <v>0</v>
      </c>
      <c r="I68" s="22">
        <f t="shared" si="66"/>
        <v>0</v>
      </c>
      <c r="J68" s="18">
        <f>IF(AND(H68&gt;1),0,C68)</f>
        <v>1</v>
      </c>
      <c r="K68" s="83">
        <f t="shared" si="67"/>
        <v>0</v>
      </c>
      <c r="L68" s="18" t="str">
        <f t="shared" si="68"/>
        <v>belum</v>
      </c>
      <c r="M68" s="19"/>
      <c r="N68" s="18"/>
      <c r="O68" s="22">
        <f>IF(AND(N68=$BJ$3),$C$68,0)</f>
        <v>0</v>
      </c>
      <c r="P68" s="82">
        <f t="shared" si="69"/>
        <v>0</v>
      </c>
      <c r="Q68" s="33"/>
      <c r="R68" s="86">
        <f>IF(AND(Q68=$BJ$3),$C$68,0)</f>
        <v>0</v>
      </c>
      <c r="S68" s="22">
        <f t="shared" si="70"/>
        <v>0</v>
      </c>
      <c r="T68" s="18"/>
      <c r="U68" s="22">
        <f>IF(AND(T68=$BJ$3),$C$68,0)</f>
        <v>0</v>
      </c>
      <c r="V68" s="82">
        <f t="shared" si="71"/>
        <v>0</v>
      </c>
      <c r="W68" s="33"/>
      <c r="X68" s="86">
        <f>IF(AND(W68=$BJ$3),$C$68,0)</f>
        <v>0</v>
      </c>
      <c r="Y68" s="22">
        <f t="shared" si="72"/>
        <v>0</v>
      </c>
      <c r="Z68" s="18"/>
      <c r="AA68" s="22">
        <f>IF(AND(Z68=$BJ$3),$C$68,0)</f>
        <v>0</v>
      </c>
      <c r="AB68" s="82">
        <f t="shared" si="73"/>
        <v>0</v>
      </c>
      <c r="AC68" s="33"/>
      <c r="AD68" s="86">
        <f>IF(AND(AC68=$BJ$3),$C$68,0)</f>
        <v>0</v>
      </c>
      <c r="AE68" s="22">
        <f t="shared" si="74"/>
        <v>0</v>
      </c>
      <c r="AF68" s="18"/>
      <c r="AG68" s="22">
        <f>IF(AND(AF68=$BJ$3),$C$68,0)</f>
        <v>0</v>
      </c>
      <c r="AH68" s="82">
        <f t="shared" si="75"/>
        <v>0</v>
      </c>
      <c r="AI68" s="33"/>
      <c r="AJ68" s="86">
        <f>IF(AND(AI68=$BJ$3),$C$68,0)</f>
        <v>0</v>
      </c>
      <c r="AK68" s="22">
        <f t="shared" si="76"/>
        <v>0</v>
      </c>
      <c r="AL68" s="18"/>
      <c r="AM68" s="22">
        <f>IF(AND(AL68=$BJ$3),$C$68,0)</f>
        <v>0</v>
      </c>
      <c r="AN68" s="82">
        <f t="shared" si="77"/>
        <v>0</v>
      </c>
      <c r="AO68" s="33"/>
      <c r="AP68" s="86">
        <f>IF(AND(AO68=$BJ$3),$C$68,0)</f>
        <v>0</v>
      </c>
      <c r="AQ68" s="22">
        <f t="shared" si="78"/>
        <v>0</v>
      </c>
      <c r="AR68" s="18"/>
      <c r="AS68" s="22">
        <f>IF(AND(AR68=$BJ$3),$C$68,0)</f>
        <v>0</v>
      </c>
      <c r="AT68" s="82">
        <f t="shared" si="79"/>
        <v>0</v>
      </c>
      <c r="AU68" s="33"/>
      <c r="AV68" s="86">
        <f>IF(AND(AU68=$BJ$3),$C$68,0)</f>
        <v>0</v>
      </c>
      <c r="AW68" s="22">
        <f t="shared" si="80"/>
        <v>0</v>
      </c>
      <c r="AX68" s="18"/>
      <c r="AY68" s="22">
        <f>IF(AND(AX68=$BJ$3),$C$68,0)</f>
        <v>0</v>
      </c>
      <c r="AZ68" s="82">
        <f t="shared" si="81"/>
        <v>0</v>
      </c>
      <c r="BA68" s="33"/>
      <c r="BB68" s="86">
        <f>IF(AND(BA68=$BJ$3),$C$68,0)</f>
        <v>0</v>
      </c>
      <c r="BC68" s="22">
        <f t="shared" si="82"/>
        <v>0</v>
      </c>
      <c r="BD68" s="11" t="s">
        <v>139</v>
      </c>
    </row>
    <row r="69" spans="2:56" x14ac:dyDescent="0.25">
      <c r="B69" s="146" t="s">
        <v>21</v>
      </c>
      <c r="C69" s="23">
        <f>SUM(C57:C68)</f>
        <v>19</v>
      </c>
      <c r="D69" s="28"/>
      <c r="F69" s="28">
        <f>SUM(F57:F68)</f>
        <v>0</v>
      </c>
      <c r="H69" s="28">
        <f>SUM(H57:H68)</f>
        <v>0</v>
      </c>
      <c r="I69" s="28">
        <f>SUM(I57:I68)</f>
        <v>0</v>
      </c>
      <c r="J69" s="28">
        <f>SUM(J57:J68)</f>
        <v>19</v>
      </c>
      <c r="K69" s="28">
        <f>SUM(K57:K68)</f>
        <v>0</v>
      </c>
      <c r="N69" s="22"/>
      <c r="O69" s="7">
        <f>SUM(O57:O68)</f>
        <v>0</v>
      </c>
      <c r="P69" s="85"/>
      <c r="R69" s="87">
        <f>SUM(R57:R68)</f>
        <v>0</v>
      </c>
      <c r="S69" s="7"/>
      <c r="T69" s="22"/>
      <c r="U69" s="7">
        <f>SUM(U57:U68)</f>
        <v>0</v>
      </c>
      <c r="V69" s="85"/>
      <c r="X69" s="87">
        <f>SUM(X57:X68)</f>
        <v>0</v>
      </c>
      <c r="Y69" s="7"/>
      <c r="Z69" s="22"/>
      <c r="AA69" s="7">
        <f>SUM(AA57:AA68)</f>
        <v>0</v>
      </c>
      <c r="AB69" s="85"/>
      <c r="AD69" s="87">
        <f>SUM(AD57:AD68)</f>
        <v>0</v>
      </c>
      <c r="AE69" s="7"/>
      <c r="AF69" s="22"/>
      <c r="AG69" s="7">
        <f>SUM(AG57:AG68)</f>
        <v>0</v>
      </c>
      <c r="AH69" s="85"/>
      <c r="AJ69" s="87">
        <f>SUM(AJ57:AJ68)</f>
        <v>0</v>
      </c>
      <c r="AK69" s="7"/>
      <c r="AL69" s="22"/>
      <c r="AM69" s="7">
        <f>SUM(AM57:AM68)</f>
        <v>0</v>
      </c>
      <c r="AN69" s="85"/>
      <c r="AP69" s="87">
        <f>SUM(AP57:AP68)</f>
        <v>0</v>
      </c>
      <c r="AQ69" s="7"/>
      <c r="AR69" s="22"/>
      <c r="AS69" s="7">
        <f>SUM(AS57:AS68)</f>
        <v>0</v>
      </c>
      <c r="AT69" s="85"/>
      <c r="AV69" s="87">
        <f>SUM(AV57:AV68)</f>
        <v>0</v>
      </c>
      <c r="AW69" s="7"/>
      <c r="AX69" s="22"/>
      <c r="AY69" s="7">
        <f>SUM(AY57:AY68)</f>
        <v>0</v>
      </c>
      <c r="AZ69" s="85"/>
      <c r="BB69" s="87">
        <f>SUM(BB57:BB68)</f>
        <v>0</v>
      </c>
      <c r="BC69" s="28"/>
      <c r="BD69" s="11" t="s">
        <v>139</v>
      </c>
    </row>
    <row r="70" spans="2:56" x14ac:dyDescent="0.25">
      <c r="B70" s="146" t="s">
        <v>109</v>
      </c>
      <c r="C70" s="53">
        <f>I69/C69</f>
        <v>0</v>
      </c>
      <c r="D70" s="28"/>
      <c r="BD70" s="11" t="s">
        <v>139</v>
      </c>
    </row>
    <row r="71" spans="2:56" x14ac:dyDescent="0.25">
      <c r="BD71" s="11" t="s">
        <v>139</v>
      </c>
    </row>
    <row r="72" spans="2:56" hidden="1" x14ac:dyDescent="0.25">
      <c r="B72" s="205" t="s">
        <v>71</v>
      </c>
      <c r="C72" s="205"/>
      <c r="D72" s="205"/>
      <c r="E72" s="197" t="s">
        <v>98</v>
      </c>
      <c r="F72" s="22"/>
      <c r="G72" s="22">
        <v>1</v>
      </c>
      <c r="H72" s="22" t="s">
        <v>100</v>
      </c>
      <c r="I72" s="22"/>
      <c r="J72" s="22"/>
      <c r="K72" s="22"/>
      <c r="L72" s="199" t="s">
        <v>136</v>
      </c>
      <c r="N72" s="192" t="s">
        <v>140</v>
      </c>
      <c r="O72" s="192"/>
      <c r="P72" s="192"/>
      <c r="Q72" s="199"/>
      <c r="R72" s="192"/>
      <c r="S72" s="192"/>
      <c r="T72" s="192"/>
      <c r="U72" s="192"/>
      <c r="V72" s="192"/>
      <c r="W72" s="199"/>
      <c r="X72" s="192"/>
      <c r="Y72" s="192"/>
      <c r="Z72" s="192"/>
      <c r="AA72" s="192"/>
      <c r="AB72" s="192"/>
      <c r="AC72" s="199"/>
      <c r="AD72" s="192"/>
      <c r="AE72" s="192"/>
      <c r="AF72" s="192"/>
      <c r="AG72" s="192"/>
      <c r="AH72" s="192"/>
      <c r="AI72" s="199"/>
      <c r="AJ72" s="192"/>
      <c r="AK72" s="192"/>
      <c r="AL72" s="192"/>
      <c r="AM72" s="192"/>
      <c r="AN72" s="192"/>
      <c r="AO72" s="199"/>
      <c r="AP72" s="192"/>
      <c r="AQ72" s="192"/>
      <c r="AR72" s="192"/>
      <c r="AS72" s="192"/>
      <c r="AT72" s="192"/>
      <c r="AU72" s="199"/>
      <c r="AV72" s="192"/>
      <c r="AW72" s="192"/>
      <c r="AX72" s="192"/>
      <c r="AY72" s="192"/>
      <c r="AZ72" s="192"/>
      <c r="BA72" s="199"/>
      <c r="BB72" s="19"/>
      <c r="BC72" s="19"/>
      <c r="BD72" s="11" t="s">
        <v>138</v>
      </c>
    </row>
    <row r="73" spans="2:56" hidden="1" x14ac:dyDescent="0.25">
      <c r="B73" s="8" t="s">
        <v>8</v>
      </c>
      <c r="C73" s="23" t="s">
        <v>9</v>
      </c>
      <c r="D73" s="23" t="s">
        <v>10</v>
      </c>
      <c r="E73" s="198"/>
      <c r="F73" s="22"/>
      <c r="G73" s="22" t="str">
        <f t="shared" si="2"/>
        <v>nilai</v>
      </c>
      <c r="H73" s="22" t="s">
        <v>122</v>
      </c>
      <c r="I73" s="22" t="s">
        <v>99</v>
      </c>
      <c r="J73" s="22" t="s">
        <v>129</v>
      </c>
      <c r="K73" s="22" t="s">
        <v>123</v>
      </c>
      <c r="L73" s="192"/>
      <c r="N73" s="45">
        <v>1</v>
      </c>
      <c r="O73" s="45"/>
      <c r="P73" s="45"/>
      <c r="Q73" s="45">
        <v>2</v>
      </c>
      <c r="R73" s="45"/>
      <c r="S73" s="45"/>
      <c r="T73" s="45">
        <v>3</v>
      </c>
      <c r="U73" s="45"/>
      <c r="V73" s="45"/>
      <c r="W73" s="45">
        <v>4</v>
      </c>
      <c r="X73" s="45"/>
      <c r="Y73" s="45"/>
      <c r="Z73" s="45">
        <v>5</v>
      </c>
      <c r="AA73" s="45"/>
      <c r="AB73" s="45"/>
      <c r="AC73" s="45">
        <v>6</v>
      </c>
      <c r="AD73" s="45"/>
      <c r="AE73" s="45"/>
      <c r="AF73" s="45">
        <v>7</v>
      </c>
      <c r="AG73" s="45"/>
      <c r="AH73" s="45"/>
      <c r="AI73" s="45">
        <v>8</v>
      </c>
      <c r="AJ73" s="45"/>
      <c r="AK73" s="45"/>
      <c r="AL73" s="45">
        <v>9</v>
      </c>
      <c r="AM73" s="45"/>
      <c r="AN73" s="45"/>
      <c r="AO73" s="45">
        <v>10</v>
      </c>
      <c r="AP73" s="45"/>
      <c r="AQ73" s="45"/>
      <c r="AR73" s="45">
        <v>11</v>
      </c>
      <c r="AS73" s="45"/>
      <c r="AT73" s="45"/>
      <c r="AU73" s="45">
        <v>12</v>
      </c>
      <c r="AV73" s="45"/>
      <c r="AW73" s="45"/>
      <c r="AX73" s="45">
        <v>13</v>
      </c>
      <c r="AY73" s="45"/>
      <c r="AZ73" s="45"/>
      <c r="BA73" s="45">
        <v>14</v>
      </c>
      <c r="BB73" s="19"/>
      <c r="BC73" s="19"/>
      <c r="BD73" s="11" t="s">
        <v>138</v>
      </c>
    </row>
    <row r="74" spans="2:56" hidden="1" x14ac:dyDescent="0.25">
      <c r="B74" s="6" t="str">
        <f>PROSES!B73</f>
        <v>Kimia Farmasi Analisis</v>
      </c>
      <c r="C74" s="28">
        <f>PROSES!C73</f>
        <v>2</v>
      </c>
      <c r="D74" s="28">
        <f>PROSES!D73</f>
        <v>0</v>
      </c>
      <c r="E74" s="28">
        <f>PROSES!E73</f>
        <v>0</v>
      </c>
      <c r="F74" s="22">
        <f t="shared" ref="F74:F84" si="83">IF(AND(E74=0),0,C74)</f>
        <v>0</v>
      </c>
      <c r="G74" s="22">
        <f t="shared" si="2"/>
        <v>0</v>
      </c>
      <c r="H74" s="18">
        <f t="shared" ref="H74:H84" si="84">IF(AND(D74=$BF$3),$BG$3,IF(AND(D74=$BF$5),$BG$5,IF(AND(D74=$BF$6),$BG$6,IF(AND(D74=$BF$7),$BG$7,IF(AND(D74=$BF$8),$BG$8,IF(AND(D74=$BF$9),$BG$9,IF(AND(D74=$BF$10),$BG$10,IF(AND(D74=$BF$11),$BG$11))))))))</f>
        <v>0</v>
      </c>
      <c r="I74" s="22">
        <f t="shared" ref="I74:I84" si="85">H74*C74</f>
        <v>0</v>
      </c>
      <c r="J74" s="18">
        <f t="shared" ref="J74:J84" si="86">IF(AND(H74&gt;1),0,C74)</f>
        <v>2</v>
      </c>
      <c r="K74" s="18">
        <f t="shared" ref="K74:K84" si="87">IF(AND(J74=0),C74,0)</f>
        <v>0</v>
      </c>
      <c r="L74" s="18" t="str">
        <f t="shared" ref="L74:L84" si="88">IF(AND(J74=0),"lulus","belum")</f>
        <v>belum</v>
      </c>
      <c r="M74" s="19"/>
      <c r="N74" s="33"/>
      <c r="O74" s="22">
        <f>IF(AND(N74=$BJ$3),$C$74,0)</f>
        <v>0</v>
      </c>
      <c r="P74" s="22">
        <f t="shared" ref="P74:P84" si="89">IF(AND(N74&gt;0),1,0)</f>
        <v>0</v>
      </c>
      <c r="Q74" s="18"/>
      <c r="R74" s="22">
        <f>IF(AND(Q74=$BJ$3),$C$74,0)</f>
        <v>0</v>
      </c>
      <c r="S74" s="22">
        <f t="shared" ref="S74:S84" si="90">IF(AND(Q74&gt;0),1,0)</f>
        <v>0</v>
      </c>
      <c r="T74" s="33"/>
      <c r="U74" s="22">
        <f>IF(AND(T74=$BJ$3),$C$74,0)</f>
        <v>0</v>
      </c>
      <c r="V74" s="22">
        <f t="shared" ref="V74:V84" si="91">IF(AND(T74&gt;0),1,0)</f>
        <v>0</v>
      </c>
      <c r="W74" s="18"/>
      <c r="X74" s="22">
        <f>IF(AND(W74=$BJ$3),$C$74,0)</f>
        <v>0</v>
      </c>
      <c r="Y74" s="22">
        <f t="shared" ref="Y74:Y84" si="92">IF(AND(W74&gt;0),1,0)</f>
        <v>0</v>
      </c>
      <c r="Z74" s="33"/>
      <c r="AA74" s="22">
        <f>IF(AND(Z74=$BJ$3),$C$74,0)</f>
        <v>0</v>
      </c>
      <c r="AB74" s="22">
        <f t="shared" ref="AB74:AB84" si="93">IF(AND(Z74&gt;0),1,0)</f>
        <v>0</v>
      </c>
      <c r="AC74" s="18"/>
      <c r="AD74" s="22">
        <f>IF(AND(AC74=$BJ$3),$C$74,0)</f>
        <v>0</v>
      </c>
      <c r="AE74" s="22">
        <f t="shared" ref="AE74:AE84" si="94">IF(AND(AC74&gt;0),1,0)</f>
        <v>0</v>
      </c>
      <c r="AF74" s="33"/>
      <c r="AG74" s="22">
        <f>IF(AND(AF74=$BJ$3),$C$74,0)</f>
        <v>0</v>
      </c>
      <c r="AH74" s="22">
        <f t="shared" ref="AH74:AH84" si="95">IF(AND(AF74&gt;0),1,0)</f>
        <v>0</v>
      </c>
      <c r="AI74" s="18"/>
      <c r="AJ74" s="22">
        <f>IF(AND(AI74=$BJ$3),$C$74,0)</f>
        <v>0</v>
      </c>
      <c r="AK74" s="22">
        <f t="shared" ref="AK74:AK84" si="96">IF(AND(AI74&gt;0),1,0)</f>
        <v>0</v>
      </c>
      <c r="AL74" s="33"/>
      <c r="AM74" s="22">
        <f>IF(AND(AL74=$BJ$3),$C$74,0)</f>
        <v>0</v>
      </c>
      <c r="AN74" s="22">
        <f t="shared" ref="AN74:AN84" si="97">IF(AND(AL74&gt;0),1,0)</f>
        <v>0</v>
      </c>
      <c r="AO74" s="18"/>
      <c r="AP74" s="22">
        <f>IF(AND(AO74=$BJ$3),$C$74,0)</f>
        <v>0</v>
      </c>
      <c r="AQ74" s="22">
        <f t="shared" ref="AQ74:AQ84" si="98">IF(AND(AO74&gt;0),1,0)</f>
        <v>0</v>
      </c>
      <c r="AR74" s="33"/>
      <c r="AS74" s="22">
        <f>IF(AND(AR74=$BJ$3),$C$74,0)</f>
        <v>0</v>
      </c>
      <c r="AT74" s="22">
        <f t="shared" ref="AT74:AT84" si="99">IF(AND(AR74&gt;0),1,0)</f>
        <v>0</v>
      </c>
      <c r="AU74" s="18"/>
      <c r="AV74" s="22">
        <f>IF(AND(AU74=$BJ$3),$C$74,0)</f>
        <v>0</v>
      </c>
      <c r="AW74" s="22">
        <f t="shared" ref="AW74:AW84" si="100">IF(AND(AU74&gt;0),1,0)</f>
        <v>0</v>
      </c>
      <c r="AX74" s="33"/>
      <c r="AY74" s="22">
        <f>IF(AND(AX74=$BJ$3),$C$74,0)</f>
        <v>0</v>
      </c>
      <c r="AZ74" s="22">
        <f t="shared" ref="AZ74:AZ84" si="101">IF(AND(AX74&gt;0),1,0)</f>
        <v>0</v>
      </c>
      <c r="BA74" s="18"/>
      <c r="BB74" s="22">
        <f>IF(AND(BA74=$BJ$3),$C$74,0)</f>
        <v>0</v>
      </c>
      <c r="BC74" s="22">
        <f t="shared" ref="BC74:BC84" si="102">IF(AND(BA74&gt;0),1,0)</f>
        <v>0</v>
      </c>
      <c r="BD74" s="11" t="s">
        <v>138</v>
      </c>
    </row>
    <row r="75" spans="2:56" hidden="1" x14ac:dyDescent="0.25">
      <c r="B75" s="6" t="str">
        <f>PROSES!B74</f>
        <v>Tek. Pengolahan Bahan Pangan</v>
      </c>
      <c r="C75" s="28">
        <f>PROSES!C74</f>
        <v>2</v>
      </c>
      <c r="D75" s="28">
        <f>PROSES!D74</f>
        <v>0</v>
      </c>
      <c r="E75" s="28">
        <f>PROSES!E74</f>
        <v>0</v>
      </c>
      <c r="F75" s="22">
        <f t="shared" si="83"/>
        <v>0</v>
      </c>
      <c r="G75" s="22">
        <f t="shared" ref="G75:G120" si="103">D75</f>
        <v>0</v>
      </c>
      <c r="H75" s="18">
        <f t="shared" si="84"/>
        <v>0</v>
      </c>
      <c r="I75" s="22">
        <f t="shared" si="85"/>
        <v>0</v>
      </c>
      <c r="J75" s="18">
        <f t="shared" si="86"/>
        <v>2</v>
      </c>
      <c r="K75" s="18">
        <f t="shared" si="87"/>
        <v>0</v>
      </c>
      <c r="L75" s="18" t="str">
        <f t="shared" si="88"/>
        <v>belum</v>
      </c>
      <c r="M75" s="19"/>
      <c r="N75" s="33"/>
      <c r="O75" s="22">
        <f>IF(AND(N75=$BJ$3),$C$75,0)</f>
        <v>0</v>
      </c>
      <c r="P75" s="22">
        <f t="shared" si="89"/>
        <v>0</v>
      </c>
      <c r="Q75" s="18"/>
      <c r="R75" s="22">
        <f>IF(AND(Q75=$BJ$3),$C$75,0)</f>
        <v>0</v>
      </c>
      <c r="S75" s="22">
        <f t="shared" si="90"/>
        <v>0</v>
      </c>
      <c r="T75" s="33"/>
      <c r="U75" s="22">
        <f>IF(AND(T75=$BJ$3),$C$75,0)</f>
        <v>0</v>
      </c>
      <c r="V75" s="22">
        <f t="shared" si="91"/>
        <v>0</v>
      </c>
      <c r="W75" s="18"/>
      <c r="X75" s="22">
        <f>IF(AND(W75=$BJ$3),$C$75,0)</f>
        <v>0</v>
      </c>
      <c r="Y75" s="22">
        <f t="shared" si="92"/>
        <v>0</v>
      </c>
      <c r="Z75" s="33"/>
      <c r="AA75" s="22">
        <f>IF(AND(Z75=$BJ$3),$C$75,0)</f>
        <v>0</v>
      </c>
      <c r="AB75" s="22">
        <f t="shared" si="93"/>
        <v>0</v>
      </c>
      <c r="AC75" s="18"/>
      <c r="AD75" s="22">
        <f>IF(AND(AC75=$BJ$3),$C$75,0)</f>
        <v>0</v>
      </c>
      <c r="AE75" s="22">
        <f t="shared" si="94"/>
        <v>0</v>
      </c>
      <c r="AF75" s="33"/>
      <c r="AG75" s="22">
        <f>IF(AND(AF75=$BJ$3),$C$75,0)</f>
        <v>0</v>
      </c>
      <c r="AH75" s="22">
        <f t="shared" si="95"/>
        <v>0</v>
      </c>
      <c r="AI75" s="18"/>
      <c r="AJ75" s="22">
        <f>IF(AND(AI75=$BJ$3),$C$75,0)</f>
        <v>0</v>
      </c>
      <c r="AK75" s="22">
        <f t="shared" si="96"/>
        <v>0</v>
      </c>
      <c r="AL75" s="33"/>
      <c r="AM75" s="22">
        <f>IF(AND(AL75=$BJ$3),$C$75,0)</f>
        <v>0</v>
      </c>
      <c r="AN75" s="22">
        <f t="shared" si="97"/>
        <v>0</v>
      </c>
      <c r="AO75" s="18"/>
      <c r="AP75" s="22">
        <f>IF(AND(AO75=$BJ$3),$C$75,0)</f>
        <v>0</v>
      </c>
      <c r="AQ75" s="22">
        <f t="shared" si="98"/>
        <v>0</v>
      </c>
      <c r="AR75" s="33"/>
      <c r="AS75" s="22">
        <f>IF(AND(AR75=$BJ$3),$C$75,0)</f>
        <v>0</v>
      </c>
      <c r="AT75" s="22">
        <f t="shared" si="99"/>
        <v>0</v>
      </c>
      <c r="AU75" s="18"/>
      <c r="AV75" s="22">
        <f>IF(AND(AU75=$BJ$3),$C$75,0)</f>
        <v>0</v>
      </c>
      <c r="AW75" s="22">
        <f t="shared" si="100"/>
        <v>0</v>
      </c>
      <c r="AX75" s="33"/>
      <c r="AY75" s="22">
        <f>IF(AND(AX75=$BJ$3),$C$75,0)</f>
        <v>0</v>
      </c>
      <c r="AZ75" s="22">
        <f t="shared" si="101"/>
        <v>0</v>
      </c>
      <c r="BA75" s="18"/>
      <c r="BB75" s="22">
        <f>IF(AND(BA75=$BJ$3),$C$75,0)</f>
        <v>0</v>
      </c>
      <c r="BC75" s="22">
        <f t="shared" si="102"/>
        <v>0</v>
      </c>
      <c r="BD75" s="11" t="s">
        <v>138</v>
      </c>
    </row>
    <row r="76" spans="2:56" hidden="1" x14ac:dyDescent="0.25">
      <c r="B76" s="6" t="str">
        <f>PROSES!B75</f>
        <v>PAI Sejarah Peradaban Islam</v>
      </c>
      <c r="C76" s="28">
        <f>PROSES!C75</f>
        <v>1</v>
      </c>
      <c r="D76" s="28">
        <f>PROSES!D75</f>
        <v>0</v>
      </c>
      <c r="E76" s="28">
        <f>PROSES!E75</f>
        <v>0</v>
      </c>
      <c r="F76" s="22">
        <f t="shared" si="83"/>
        <v>0</v>
      </c>
      <c r="G76" s="22">
        <f t="shared" si="103"/>
        <v>0</v>
      </c>
      <c r="H76" s="18">
        <f t="shared" si="84"/>
        <v>0</v>
      </c>
      <c r="I76" s="22">
        <f t="shared" si="85"/>
        <v>0</v>
      </c>
      <c r="J76" s="18">
        <f t="shared" si="86"/>
        <v>1</v>
      </c>
      <c r="K76" s="18">
        <f t="shared" si="87"/>
        <v>0</v>
      </c>
      <c r="L76" s="18" t="str">
        <f t="shared" si="88"/>
        <v>belum</v>
      </c>
      <c r="M76" s="19"/>
      <c r="N76" s="33"/>
      <c r="O76" s="22">
        <f>IF(AND(N76=$BJ$3),$C$76,0)</f>
        <v>0</v>
      </c>
      <c r="P76" s="22">
        <f t="shared" si="89"/>
        <v>0</v>
      </c>
      <c r="Q76" s="18"/>
      <c r="R76" s="22">
        <f>IF(AND(Q76=$BJ$3),$C$76,0)</f>
        <v>0</v>
      </c>
      <c r="S76" s="22">
        <f t="shared" si="90"/>
        <v>0</v>
      </c>
      <c r="T76" s="33"/>
      <c r="U76" s="22">
        <f>IF(AND(T76=$BJ$3),$C$76,0)</f>
        <v>0</v>
      </c>
      <c r="V76" s="22">
        <f t="shared" si="91"/>
        <v>0</v>
      </c>
      <c r="W76" s="18"/>
      <c r="X76" s="22">
        <f>IF(AND(W76=$BJ$3),$C$76,0)</f>
        <v>0</v>
      </c>
      <c r="Y76" s="22">
        <f t="shared" si="92"/>
        <v>0</v>
      </c>
      <c r="Z76" s="33"/>
      <c r="AA76" s="22">
        <f>IF(AND(Z76=$BJ$3),$C$76,0)</f>
        <v>0</v>
      </c>
      <c r="AB76" s="22">
        <f t="shared" si="93"/>
        <v>0</v>
      </c>
      <c r="AC76" s="18"/>
      <c r="AD76" s="22">
        <f>IF(AND(AC76=$BJ$3),$C$76,0)</f>
        <v>0</v>
      </c>
      <c r="AE76" s="22">
        <f t="shared" si="94"/>
        <v>0</v>
      </c>
      <c r="AF76" s="33"/>
      <c r="AG76" s="22">
        <f>IF(AND(AF76=$BJ$3),$C$76,0)</f>
        <v>0</v>
      </c>
      <c r="AH76" s="22">
        <f t="shared" si="95"/>
        <v>0</v>
      </c>
      <c r="AI76" s="18"/>
      <c r="AJ76" s="22">
        <f>IF(AND(AI76=$BJ$3),$C$76,0)</f>
        <v>0</v>
      </c>
      <c r="AK76" s="22">
        <f t="shared" si="96"/>
        <v>0</v>
      </c>
      <c r="AL76" s="33"/>
      <c r="AM76" s="22">
        <f>IF(AND(AL76=$BJ$3),$C$76,0)</f>
        <v>0</v>
      </c>
      <c r="AN76" s="22">
        <f t="shared" si="97"/>
        <v>0</v>
      </c>
      <c r="AO76" s="18"/>
      <c r="AP76" s="22">
        <f>IF(AND(AO76=$BJ$3),$C$76,0)</f>
        <v>0</v>
      </c>
      <c r="AQ76" s="22">
        <f t="shared" si="98"/>
        <v>0</v>
      </c>
      <c r="AR76" s="33"/>
      <c r="AS76" s="22">
        <f>IF(AND(AR76=$BJ$3),$C$76,0)</f>
        <v>0</v>
      </c>
      <c r="AT76" s="22">
        <f t="shared" si="99"/>
        <v>0</v>
      </c>
      <c r="AU76" s="18"/>
      <c r="AV76" s="22">
        <f>IF(AND(AU76=$BJ$3),$C$76,0)</f>
        <v>0</v>
      </c>
      <c r="AW76" s="22">
        <f t="shared" si="100"/>
        <v>0</v>
      </c>
      <c r="AX76" s="33"/>
      <c r="AY76" s="22">
        <f>IF(AND(AX76=$BJ$3),$C$76,0)</f>
        <v>0</v>
      </c>
      <c r="AZ76" s="22">
        <f t="shared" si="101"/>
        <v>0</v>
      </c>
      <c r="BA76" s="18"/>
      <c r="BB76" s="22">
        <f>IF(AND(BA76=$BJ$3),$C$76,0)</f>
        <v>0</v>
      </c>
      <c r="BC76" s="22">
        <f t="shared" si="102"/>
        <v>0</v>
      </c>
      <c r="BD76" s="11" t="s">
        <v>138</v>
      </c>
    </row>
    <row r="77" spans="2:56" hidden="1" x14ac:dyDescent="0.25">
      <c r="B77" s="6" t="str">
        <f>PROSES!B76</f>
        <v>Analisis dan Keamanan Pangan</v>
      </c>
      <c r="C77" s="28">
        <f>PROSES!C76</f>
        <v>2</v>
      </c>
      <c r="D77" s="28">
        <f>PROSES!D76</f>
        <v>0</v>
      </c>
      <c r="E77" s="28">
        <f>PROSES!E76</f>
        <v>0</v>
      </c>
      <c r="F77" s="22">
        <f t="shared" si="83"/>
        <v>0</v>
      </c>
      <c r="G77" s="22">
        <f t="shared" si="103"/>
        <v>0</v>
      </c>
      <c r="H77" s="18">
        <f t="shared" si="84"/>
        <v>0</v>
      </c>
      <c r="I77" s="22">
        <f t="shared" si="85"/>
        <v>0</v>
      </c>
      <c r="J77" s="18">
        <f t="shared" si="86"/>
        <v>2</v>
      </c>
      <c r="K77" s="18">
        <f t="shared" si="87"/>
        <v>0</v>
      </c>
      <c r="L77" s="18" t="str">
        <f t="shared" si="88"/>
        <v>belum</v>
      </c>
      <c r="M77" s="19"/>
      <c r="N77" s="33"/>
      <c r="O77" s="22">
        <f>IF(AND(N77=$BJ$3),$C$77,0)</f>
        <v>0</v>
      </c>
      <c r="P77" s="22">
        <f t="shared" si="89"/>
        <v>0</v>
      </c>
      <c r="Q77" s="18"/>
      <c r="R77" s="22">
        <f>IF(AND(Q77=$BJ$3),$C$77,0)</f>
        <v>0</v>
      </c>
      <c r="S77" s="22">
        <f t="shared" si="90"/>
        <v>0</v>
      </c>
      <c r="T77" s="33"/>
      <c r="U77" s="22">
        <f>IF(AND(T77=$BJ$3),$C$77,0)</f>
        <v>0</v>
      </c>
      <c r="V77" s="22">
        <f t="shared" si="91"/>
        <v>0</v>
      </c>
      <c r="W77" s="18"/>
      <c r="X77" s="22">
        <f>IF(AND(W77=$BJ$3),$C$77,0)</f>
        <v>0</v>
      </c>
      <c r="Y77" s="22">
        <f t="shared" si="92"/>
        <v>0</v>
      </c>
      <c r="Z77" s="33"/>
      <c r="AA77" s="22">
        <f>IF(AND(Z77=$BJ$3),$C$77,0)</f>
        <v>0</v>
      </c>
      <c r="AB77" s="22">
        <f t="shared" si="93"/>
        <v>0</v>
      </c>
      <c r="AC77" s="18"/>
      <c r="AD77" s="22">
        <f>IF(AND(AC77=$BJ$3),$C$77,0)</f>
        <v>0</v>
      </c>
      <c r="AE77" s="22">
        <f t="shared" si="94"/>
        <v>0</v>
      </c>
      <c r="AF77" s="33"/>
      <c r="AG77" s="22">
        <f>IF(AND(AF77=$BJ$3),$C$77,0)</f>
        <v>0</v>
      </c>
      <c r="AH77" s="22">
        <f t="shared" si="95"/>
        <v>0</v>
      </c>
      <c r="AI77" s="18"/>
      <c r="AJ77" s="22">
        <f>IF(AND(AI77=$BJ$3),$C$77,0)</f>
        <v>0</v>
      </c>
      <c r="AK77" s="22">
        <f t="shared" si="96"/>
        <v>0</v>
      </c>
      <c r="AL77" s="33"/>
      <c r="AM77" s="22">
        <f>IF(AND(AL77=$BJ$3),$C$77,0)</f>
        <v>0</v>
      </c>
      <c r="AN77" s="22">
        <f t="shared" si="97"/>
        <v>0</v>
      </c>
      <c r="AO77" s="18"/>
      <c r="AP77" s="22">
        <f>IF(AND(AO77=$BJ$3),$C$77,0)</f>
        <v>0</v>
      </c>
      <c r="AQ77" s="22">
        <f t="shared" si="98"/>
        <v>0</v>
      </c>
      <c r="AR77" s="33"/>
      <c r="AS77" s="22">
        <f>IF(AND(AR77=$BJ$3),$C$77,0)</f>
        <v>0</v>
      </c>
      <c r="AT77" s="22">
        <f t="shared" si="99"/>
        <v>0</v>
      </c>
      <c r="AU77" s="18"/>
      <c r="AV77" s="22">
        <f>IF(AND(AU77=$BJ$3),$C$77,0)</f>
        <v>0</v>
      </c>
      <c r="AW77" s="22">
        <f t="shared" si="100"/>
        <v>0</v>
      </c>
      <c r="AX77" s="33"/>
      <c r="AY77" s="22">
        <f>IF(AND(AX77=$BJ$3),$C$77,0)</f>
        <v>0</v>
      </c>
      <c r="AZ77" s="22">
        <f t="shared" si="101"/>
        <v>0</v>
      </c>
      <c r="BA77" s="18"/>
      <c r="BB77" s="22">
        <f>IF(AND(BA77=$BJ$3),$C$77,0)</f>
        <v>0</v>
      </c>
      <c r="BC77" s="22">
        <f t="shared" si="102"/>
        <v>0</v>
      </c>
      <c r="BD77" s="11" t="s">
        <v>138</v>
      </c>
    </row>
    <row r="78" spans="2:56" hidden="1" x14ac:dyDescent="0.25">
      <c r="B78" s="6" t="str">
        <f>PROSES!B77</f>
        <v>Farmakologi Toksikologi I</v>
      </c>
      <c r="C78" s="28">
        <f>PROSES!C77</f>
        <v>2</v>
      </c>
      <c r="D78" s="28">
        <f>PROSES!D77</f>
        <v>0</v>
      </c>
      <c r="E78" s="28">
        <f>PROSES!E77</f>
        <v>0</v>
      </c>
      <c r="F78" s="22">
        <f t="shared" si="83"/>
        <v>0</v>
      </c>
      <c r="G78" s="22">
        <f t="shared" si="103"/>
        <v>0</v>
      </c>
      <c r="H78" s="18">
        <f t="shared" si="84"/>
        <v>0</v>
      </c>
      <c r="I78" s="22">
        <f t="shared" si="85"/>
        <v>0</v>
      </c>
      <c r="J78" s="18">
        <f t="shared" si="86"/>
        <v>2</v>
      </c>
      <c r="K78" s="18">
        <f t="shared" si="87"/>
        <v>0</v>
      </c>
      <c r="L78" s="18" t="str">
        <f t="shared" si="88"/>
        <v>belum</v>
      </c>
      <c r="M78" s="19"/>
      <c r="N78" s="33"/>
      <c r="O78" s="22">
        <f>IF(AND(N78=$BJ$3),$C$78,0)</f>
        <v>0</v>
      </c>
      <c r="P78" s="22">
        <f t="shared" si="89"/>
        <v>0</v>
      </c>
      <c r="Q78" s="18"/>
      <c r="R78" s="22">
        <f>IF(AND(Q78=$BJ$3),$C$78,0)</f>
        <v>0</v>
      </c>
      <c r="S78" s="22">
        <f t="shared" si="90"/>
        <v>0</v>
      </c>
      <c r="T78" s="33"/>
      <c r="U78" s="22">
        <f>IF(AND(T78=$BJ$3),$C$78,0)</f>
        <v>0</v>
      </c>
      <c r="V78" s="22">
        <f t="shared" si="91"/>
        <v>0</v>
      </c>
      <c r="W78" s="18"/>
      <c r="X78" s="22">
        <f>IF(AND(W78=$BJ$3),$C$78,0)</f>
        <v>0</v>
      </c>
      <c r="Y78" s="22">
        <f t="shared" si="92"/>
        <v>0</v>
      </c>
      <c r="Z78" s="33"/>
      <c r="AA78" s="22">
        <f>IF(AND(Z78=$BJ$3),$C$78,0)</f>
        <v>0</v>
      </c>
      <c r="AB78" s="22">
        <f t="shared" si="93"/>
        <v>0</v>
      </c>
      <c r="AC78" s="18"/>
      <c r="AD78" s="22">
        <f>IF(AND(AC78=$BJ$3),$C$78,0)</f>
        <v>0</v>
      </c>
      <c r="AE78" s="22">
        <f t="shared" si="94"/>
        <v>0</v>
      </c>
      <c r="AF78" s="33"/>
      <c r="AG78" s="22">
        <f>IF(AND(AF78=$BJ$3),$C$78,0)</f>
        <v>0</v>
      </c>
      <c r="AH78" s="22">
        <f t="shared" si="95"/>
        <v>0</v>
      </c>
      <c r="AI78" s="18"/>
      <c r="AJ78" s="22">
        <f>IF(AND(AI78=$BJ$3),$C$78,0)</f>
        <v>0</v>
      </c>
      <c r="AK78" s="22">
        <f t="shared" si="96"/>
        <v>0</v>
      </c>
      <c r="AL78" s="33"/>
      <c r="AM78" s="22">
        <f>IF(AND(AL78=$BJ$3),$C$78,0)</f>
        <v>0</v>
      </c>
      <c r="AN78" s="22">
        <f t="shared" si="97"/>
        <v>0</v>
      </c>
      <c r="AO78" s="18"/>
      <c r="AP78" s="22">
        <f>IF(AND(AO78=$BJ$3),$C$78,0)</f>
        <v>0</v>
      </c>
      <c r="AQ78" s="22">
        <f t="shared" si="98"/>
        <v>0</v>
      </c>
      <c r="AR78" s="33"/>
      <c r="AS78" s="22">
        <f>IF(AND(AR78=$BJ$3),$C$78,0)</f>
        <v>0</v>
      </c>
      <c r="AT78" s="22">
        <f t="shared" si="99"/>
        <v>0</v>
      </c>
      <c r="AU78" s="18"/>
      <c r="AV78" s="22">
        <f>IF(AND(AU78=$BJ$3),$C$78,0)</f>
        <v>0</v>
      </c>
      <c r="AW78" s="22">
        <f t="shared" si="100"/>
        <v>0</v>
      </c>
      <c r="AX78" s="33"/>
      <c r="AY78" s="22">
        <f>IF(AND(AX78=$BJ$3),$C$78,0)</f>
        <v>0</v>
      </c>
      <c r="AZ78" s="22">
        <f t="shared" si="101"/>
        <v>0</v>
      </c>
      <c r="BA78" s="18"/>
      <c r="BB78" s="22">
        <f>IF(AND(BA78=$BJ$3),$C$78,0)</f>
        <v>0</v>
      </c>
      <c r="BC78" s="22">
        <f t="shared" si="102"/>
        <v>0</v>
      </c>
      <c r="BD78" s="11" t="s">
        <v>138</v>
      </c>
    </row>
    <row r="79" spans="2:56" hidden="1" x14ac:dyDescent="0.25">
      <c r="B79" s="6" t="str">
        <f>PROSES!B78</f>
        <v>Teknologi Sediaan Likuida dan Semisolida</v>
      </c>
      <c r="C79" s="28">
        <f>PROSES!C78</f>
        <v>3</v>
      </c>
      <c r="D79" s="28">
        <f>PROSES!D78</f>
        <v>0</v>
      </c>
      <c r="E79" s="28">
        <f>PROSES!E78</f>
        <v>0</v>
      </c>
      <c r="F79" s="22">
        <f t="shared" si="83"/>
        <v>0</v>
      </c>
      <c r="G79" s="22">
        <f t="shared" si="103"/>
        <v>0</v>
      </c>
      <c r="H79" s="18">
        <f t="shared" si="84"/>
        <v>0</v>
      </c>
      <c r="I79" s="22">
        <f t="shared" si="85"/>
        <v>0</v>
      </c>
      <c r="J79" s="18">
        <f t="shared" si="86"/>
        <v>3</v>
      </c>
      <c r="K79" s="18">
        <f t="shared" si="87"/>
        <v>0</v>
      </c>
      <c r="L79" s="18" t="str">
        <f t="shared" si="88"/>
        <v>belum</v>
      </c>
      <c r="M79" s="19"/>
      <c r="N79" s="33"/>
      <c r="O79" s="22">
        <f>IF(AND(N79=$BJ$3),$C$79,0)</f>
        <v>0</v>
      </c>
      <c r="P79" s="22">
        <f t="shared" si="89"/>
        <v>0</v>
      </c>
      <c r="Q79" s="18"/>
      <c r="R79" s="22">
        <f>IF(AND(Q79=$BJ$3),$C$79,0)</f>
        <v>0</v>
      </c>
      <c r="S79" s="22">
        <f t="shared" si="90"/>
        <v>0</v>
      </c>
      <c r="T79" s="33"/>
      <c r="U79" s="22">
        <f>IF(AND(T79=$BJ$3),$C$79,0)</f>
        <v>0</v>
      </c>
      <c r="V79" s="22">
        <f t="shared" si="91"/>
        <v>0</v>
      </c>
      <c r="W79" s="18"/>
      <c r="X79" s="22">
        <f>IF(AND(W79=$BJ$3),$C$79,0)</f>
        <v>0</v>
      </c>
      <c r="Y79" s="22">
        <f t="shared" si="92"/>
        <v>0</v>
      </c>
      <c r="Z79" s="33"/>
      <c r="AA79" s="22">
        <f>IF(AND(Z79=$BJ$3),$C$79,0)</f>
        <v>0</v>
      </c>
      <c r="AB79" s="22">
        <f t="shared" si="93"/>
        <v>0</v>
      </c>
      <c r="AC79" s="18"/>
      <c r="AD79" s="22">
        <f>IF(AND(AC79=$BJ$3),$C$79,0)</f>
        <v>0</v>
      </c>
      <c r="AE79" s="22">
        <f t="shared" si="94"/>
        <v>0</v>
      </c>
      <c r="AF79" s="33"/>
      <c r="AG79" s="22">
        <f>IF(AND(AF79=$BJ$3),$C$79,0)</f>
        <v>0</v>
      </c>
      <c r="AH79" s="22">
        <f t="shared" si="95"/>
        <v>0</v>
      </c>
      <c r="AI79" s="18"/>
      <c r="AJ79" s="22">
        <f>IF(AND(AI79=$BJ$3),$C$79,0)</f>
        <v>0</v>
      </c>
      <c r="AK79" s="22">
        <f t="shared" si="96"/>
        <v>0</v>
      </c>
      <c r="AL79" s="33"/>
      <c r="AM79" s="22">
        <f>IF(AND(AL79=$BJ$3),$C$79,0)</f>
        <v>0</v>
      </c>
      <c r="AN79" s="22">
        <f t="shared" si="97"/>
        <v>0</v>
      </c>
      <c r="AO79" s="18"/>
      <c r="AP79" s="22">
        <f>IF(AND(AO79=$BJ$3),$C$79,0)</f>
        <v>0</v>
      </c>
      <c r="AQ79" s="22">
        <f t="shared" si="98"/>
        <v>0</v>
      </c>
      <c r="AR79" s="33"/>
      <c r="AS79" s="22">
        <f>IF(AND(AR79=$BJ$3),$C$79,0)</f>
        <v>0</v>
      </c>
      <c r="AT79" s="22">
        <f t="shared" si="99"/>
        <v>0</v>
      </c>
      <c r="AU79" s="18"/>
      <c r="AV79" s="22">
        <f>IF(AND(AU79=$BJ$3),$C$79,0)</f>
        <v>0</v>
      </c>
      <c r="AW79" s="22">
        <f t="shared" si="100"/>
        <v>0</v>
      </c>
      <c r="AX79" s="33"/>
      <c r="AY79" s="22">
        <f>IF(AND(AX79=$BJ$3),$C$79,0)</f>
        <v>0</v>
      </c>
      <c r="AZ79" s="22">
        <f t="shared" si="101"/>
        <v>0</v>
      </c>
      <c r="BA79" s="18"/>
      <c r="BB79" s="22">
        <f>IF(AND(BA79=$BJ$3),$C$79,0)</f>
        <v>0</v>
      </c>
      <c r="BC79" s="22">
        <f t="shared" si="102"/>
        <v>0</v>
      </c>
      <c r="BD79" s="11" t="s">
        <v>138</v>
      </c>
    </row>
    <row r="80" spans="2:56" hidden="1" x14ac:dyDescent="0.25">
      <c r="B80" s="6" t="str">
        <f>PROSES!B79</f>
        <v>Fitokimia</v>
      </c>
      <c r="C80" s="28">
        <f>PROSES!C79</f>
        <v>3</v>
      </c>
      <c r="D80" s="28">
        <f>PROSES!D79</f>
        <v>0</v>
      </c>
      <c r="E80" s="28">
        <f>PROSES!E79</f>
        <v>0</v>
      </c>
      <c r="F80" s="22">
        <f t="shared" si="83"/>
        <v>0</v>
      </c>
      <c r="G80" s="22">
        <f t="shared" si="103"/>
        <v>0</v>
      </c>
      <c r="H80" s="18">
        <f t="shared" si="84"/>
        <v>0</v>
      </c>
      <c r="I80" s="22">
        <f t="shared" si="85"/>
        <v>0</v>
      </c>
      <c r="J80" s="18">
        <f t="shared" si="86"/>
        <v>3</v>
      </c>
      <c r="K80" s="18">
        <f t="shared" si="87"/>
        <v>0</v>
      </c>
      <c r="L80" s="18" t="str">
        <f t="shared" si="88"/>
        <v>belum</v>
      </c>
      <c r="M80" s="19"/>
      <c r="N80" s="33"/>
      <c r="O80" s="22">
        <f>IF(AND(N80=$BJ$3),$C$80,0)</f>
        <v>0</v>
      </c>
      <c r="P80" s="22">
        <f t="shared" si="89"/>
        <v>0</v>
      </c>
      <c r="Q80" s="18"/>
      <c r="R80" s="22">
        <f>IF(AND(Q80=$BJ$3),$C$80,0)</f>
        <v>0</v>
      </c>
      <c r="S80" s="22">
        <f t="shared" si="90"/>
        <v>0</v>
      </c>
      <c r="T80" s="33"/>
      <c r="U80" s="22">
        <f>IF(AND(T80=$BJ$3),$C$80,0)</f>
        <v>0</v>
      </c>
      <c r="V80" s="22">
        <f t="shared" si="91"/>
        <v>0</v>
      </c>
      <c r="W80" s="18"/>
      <c r="X80" s="22">
        <f>IF(AND(W80=$BJ$3),$C$80,0)</f>
        <v>0</v>
      </c>
      <c r="Y80" s="22">
        <f t="shared" si="92"/>
        <v>0</v>
      </c>
      <c r="Z80" s="33"/>
      <c r="AA80" s="22">
        <f>IF(AND(Z80=$BJ$3),$C$80,0)</f>
        <v>0</v>
      </c>
      <c r="AB80" s="22">
        <f t="shared" si="93"/>
        <v>0</v>
      </c>
      <c r="AC80" s="18"/>
      <c r="AD80" s="22">
        <f>IF(AND(AC80=$BJ$3),$C$80,0)</f>
        <v>0</v>
      </c>
      <c r="AE80" s="22">
        <f t="shared" si="94"/>
        <v>0</v>
      </c>
      <c r="AF80" s="33"/>
      <c r="AG80" s="22">
        <f>IF(AND(AF80=$BJ$3),$C$80,0)</f>
        <v>0</v>
      </c>
      <c r="AH80" s="22">
        <f t="shared" si="95"/>
        <v>0</v>
      </c>
      <c r="AI80" s="18"/>
      <c r="AJ80" s="22">
        <f>IF(AND(AI80=$BJ$3),$C$80,0)</f>
        <v>0</v>
      </c>
      <c r="AK80" s="22">
        <f t="shared" si="96"/>
        <v>0</v>
      </c>
      <c r="AL80" s="33"/>
      <c r="AM80" s="22">
        <f>IF(AND(AL80=$BJ$3),$C$80,0)</f>
        <v>0</v>
      </c>
      <c r="AN80" s="22">
        <f t="shared" si="97"/>
        <v>0</v>
      </c>
      <c r="AO80" s="18"/>
      <c r="AP80" s="22">
        <f>IF(AND(AO80=$BJ$3),$C$80,0)</f>
        <v>0</v>
      </c>
      <c r="AQ80" s="22">
        <f t="shared" si="98"/>
        <v>0</v>
      </c>
      <c r="AR80" s="33"/>
      <c r="AS80" s="22">
        <f>IF(AND(AR80=$BJ$3),$C$80,0)</f>
        <v>0</v>
      </c>
      <c r="AT80" s="22">
        <f t="shared" si="99"/>
        <v>0</v>
      </c>
      <c r="AU80" s="18"/>
      <c r="AV80" s="22">
        <f>IF(AND(AU80=$BJ$3),$C$80,0)</f>
        <v>0</v>
      </c>
      <c r="AW80" s="22">
        <f t="shared" si="100"/>
        <v>0</v>
      </c>
      <c r="AX80" s="33"/>
      <c r="AY80" s="22">
        <f>IF(AND(AX80=$BJ$3),$C$80,0)</f>
        <v>0</v>
      </c>
      <c r="AZ80" s="22">
        <f t="shared" si="101"/>
        <v>0</v>
      </c>
      <c r="BA80" s="18"/>
      <c r="BB80" s="22">
        <f>IF(AND(BA80=$BJ$3),$C$80,0)</f>
        <v>0</v>
      </c>
      <c r="BC80" s="22">
        <f t="shared" si="102"/>
        <v>0</v>
      </c>
      <c r="BD80" s="11" t="s">
        <v>138</v>
      </c>
    </row>
    <row r="81" spans="2:56" hidden="1" x14ac:dyDescent="0.25">
      <c r="B81" s="6" t="str">
        <f>PROSES!B80</f>
        <v>Praktikum Farmakologi Toksikologi I</v>
      </c>
      <c r="C81" s="28">
        <f>PROSES!C80</f>
        <v>1</v>
      </c>
      <c r="D81" s="28">
        <f>PROSES!D80</f>
        <v>0</v>
      </c>
      <c r="E81" s="28">
        <f>PROSES!E80</f>
        <v>0</v>
      </c>
      <c r="F81" s="22">
        <f t="shared" si="83"/>
        <v>0</v>
      </c>
      <c r="G81" s="22">
        <f t="shared" si="103"/>
        <v>0</v>
      </c>
      <c r="H81" s="18">
        <f t="shared" si="84"/>
        <v>0</v>
      </c>
      <c r="I81" s="22">
        <f t="shared" si="85"/>
        <v>0</v>
      </c>
      <c r="J81" s="18">
        <f t="shared" si="86"/>
        <v>1</v>
      </c>
      <c r="K81" s="18">
        <f t="shared" si="87"/>
        <v>0</v>
      </c>
      <c r="L81" s="18" t="str">
        <f t="shared" si="88"/>
        <v>belum</v>
      </c>
      <c r="M81" s="19"/>
      <c r="N81" s="33"/>
      <c r="O81" s="22">
        <f>IF(AND(N81=$BJ$3),$C$81,0)</f>
        <v>0</v>
      </c>
      <c r="P81" s="22">
        <f t="shared" si="89"/>
        <v>0</v>
      </c>
      <c r="Q81" s="18"/>
      <c r="R81" s="22">
        <f>IF(AND(Q81=$BJ$3),$C$81,0)</f>
        <v>0</v>
      </c>
      <c r="S81" s="22">
        <f t="shared" si="90"/>
        <v>0</v>
      </c>
      <c r="T81" s="33"/>
      <c r="U81" s="22">
        <f>IF(AND(T81=$BJ$3),$C$81,0)</f>
        <v>0</v>
      </c>
      <c r="V81" s="22">
        <f t="shared" si="91"/>
        <v>0</v>
      </c>
      <c r="W81" s="18"/>
      <c r="X81" s="22">
        <f>IF(AND(W81=$BJ$3),$C$81,0)</f>
        <v>0</v>
      </c>
      <c r="Y81" s="22">
        <f t="shared" si="92"/>
        <v>0</v>
      </c>
      <c r="Z81" s="33"/>
      <c r="AA81" s="22">
        <f>IF(AND(Z81=$BJ$3),$C$81,0)</f>
        <v>0</v>
      </c>
      <c r="AB81" s="22">
        <f t="shared" si="93"/>
        <v>0</v>
      </c>
      <c r="AC81" s="18"/>
      <c r="AD81" s="22">
        <f>IF(AND(AC81=$BJ$3),$C$81,0)</f>
        <v>0</v>
      </c>
      <c r="AE81" s="22">
        <f t="shared" si="94"/>
        <v>0</v>
      </c>
      <c r="AF81" s="33"/>
      <c r="AG81" s="22">
        <f>IF(AND(AF81=$BJ$3),$C$81,0)</f>
        <v>0</v>
      </c>
      <c r="AH81" s="22">
        <f t="shared" si="95"/>
        <v>0</v>
      </c>
      <c r="AI81" s="18"/>
      <c r="AJ81" s="22">
        <f>IF(AND(AI81=$BJ$3),$C$81,0)</f>
        <v>0</v>
      </c>
      <c r="AK81" s="22">
        <f t="shared" si="96"/>
        <v>0</v>
      </c>
      <c r="AL81" s="33"/>
      <c r="AM81" s="22">
        <f>IF(AND(AL81=$BJ$3),$C$81,0)</f>
        <v>0</v>
      </c>
      <c r="AN81" s="22">
        <f t="shared" si="97"/>
        <v>0</v>
      </c>
      <c r="AO81" s="18"/>
      <c r="AP81" s="22">
        <f>IF(AND(AO81=$BJ$3),$C$81,0)</f>
        <v>0</v>
      </c>
      <c r="AQ81" s="22">
        <f t="shared" si="98"/>
        <v>0</v>
      </c>
      <c r="AR81" s="33"/>
      <c r="AS81" s="22">
        <f>IF(AND(AR81=$BJ$3),$C$81,0)</f>
        <v>0</v>
      </c>
      <c r="AT81" s="22">
        <f t="shared" si="99"/>
        <v>0</v>
      </c>
      <c r="AU81" s="18"/>
      <c r="AV81" s="22">
        <f>IF(AND(AU81=$BJ$3),$C$81,0)</f>
        <v>0</v>
      </c>
      <c r="AW81" s="22">
        <f t="shared" si="100"/>
        <v>0</v>
      </c>
      <c r="AX81" s="33"/>
      <c r="AY81" s="22">
        <f>IF(AND(AX81=$BJ$3),$C$81,0)</f>
        <v>0</v>
      </c>
      <c r="AZ81" s="22">
        <f t="shared" si="101"/>
        <v>0</v>
      </c>
      <c r="BA81" s="18"/>
      <c r="BB81" s="22">
        <f>IF(AND(BA81=$BJ$3),$C$81,0)</f>
        <v>0</v>
      </c>
      <c r="BC81" s="22">
        <f t="shared" si="102"/>
        <v>0</v>
      </c>
      <c r="BD81" s="11" t="s">
        <v>138</v>
      </c>
    </row>
    <row r="82" spans="2:56" hidden="1" x14ac:dyDescent="0.25">
      <c r="B82" s="6" t="str">
        <f>PROSES!B81</f>
        <v>Praktikum Kimia Farmasi Analisis</v>
      </c>
      <c r="C82" s="28">
        <f>PROSES!C81</f>
        <v>1</v>
      </c>
      <c r="D82" s="28">
        <f>PROSES!D81</f>
        <v>0</v>
      </c>
      <c r="E82" s="28">
        <f>PROSES!E81</f>
        <v>0</v>
      </c>
      <c r="F82" s="22">
        <f t="shared" si="83"/>
        <v>0</v>
      </c>
      <c r="G82" s="22">
        <f t="shared" si="103"/>
        <v>0</v>
      </c>
      <c r="H82" s="18">
        <f t="shared" si="84"/>
        <v>0</v>
      </c>
      <c r="I82" s="22">
        <f t="shared" si="85"/>
        <v>0</v>
      </c>
      <c r="J82" s="18">
        <f t="shared" si="86"/>
        <v>1</v>
      </c>
      <c r="K82" s="18">
        <f t="shared" si="87"/>
        <v>0</v>
      </c>
      <c r="L82" s="18" t="str">
        <f t="shared" si="88"/>
        <v>belum</v>
      </c>
      <c r="M82" s="19"/>
      <c r="N82" s="33"/>
      <c r="O82" s="22">
        <f>IF(AND(N82=$BJ$3),$C$82,0)</f>
        <v>0</v>
      </c>
      <c r="P82" s="22">
        <f t="shared" si="89"/>
        <v>0</v>
      </c>
      <c r="Q82" s="18"/>
      <c r="R82" s="22">
        <f>IF(AND(Q82=$BJ$3),$C$82,0)</f>
        <v>0</v>
      </c>
      <c r="S82" s="22">
        <f t="shared" si="90"/>
        <v>0</v>
      </c>
      <c r="T82" s="33"/>
      <c r="U82" s="22">
        <f>IF(AND(T82=$BJ$3),$C$82,0)</f>
        <v>0</v>
      </c>
      <c r="V82" s="22">
        <f t="shared" si="91"/>
        <v>0</v>
      </c>
      <c r="W82" s="18"/>
      <c r="X82" s="22">
        <f>IF(AND(W82=$BJ$3),$C$82,0)</f>
        <v>0</v>
      </c>
      <c r="Y82" s="22">
        <f t="shared" si="92"/>
        <v>0</v>
      </c>
      <c r="Z82" s="33"/>
      <c r="AA82" s="22">
        <f>IF(AND(Z82=$BJ$3),$C$82,0)</f>
        <v>0</v>
      </c>
      <c r="AB82" s="22">
        <f t="shared" si="93"/>
        <v>0</v>
      </c>
      <c r="AC82" s="18"/>
      <c r="AD82" s="22">
        <f>IF(AND(AC82=$BJ$3),$C$82,0)</f>
        <v>0</v>
      </c>
      <c r="AE82" s="22">
        <f t="shared" si="94"/>
        <v>0</v>
      </c>
      <c r="AF82" s="33"/>
      <c r="AG82" s="22">
        <f>IF(AND(AF82=$BJ$3),$C$82,0)</f>
        <v>0</v>
      </c>
      <c r="AH82" s="22">
        <f t="shared" si="95"/>
        <v>0</v>
      </c>
      <c r="AI82" s="18"/>
      <c r="AJ82" s="22">
        <f>IF(AND(AI82=$BJ$3),$C$82,0)</f>
        <v>0</v>
      </c>
      <c r="AK82" s="22">
        <f t="shared" si="96"/>
        <v>0</v>
      </c>
      <c r="AL82" s="33"/>
      <c r="AM82" s="22">
        <f>IF(AND(AL82=$BJ$3),$C$82,0)</f>
        <v>0</v>
      </c>
      <c r="AN82" s="22">
        <f t="shared" si="97"/>
        <v>0</v>
      </c>
      <c r="AO82" s="18"/>
      <c r="AP82" s="22">
        <f>IF(AND(AO82=$BJ$3),$C$82,0)</f>
        <v>0</v>
      </c>
      <c r="AQ82" s="22">
        <f t="shared" si="98"/>
        <v>0</v>
      </c>
      <c r="AR82" s="33"/>
      <c r="AS82" s="22">
        <f>IF(AND(AR82=$BJ$3),$C$82,0)</f>
        <v>0</v>
      </c>
      <c r="AT82" s="22">
        <f t="shared" si="99"/>
        <v>0</v>
      </c>
      <c r="AU82" s="18"/>
      <c r="AV82" s="22">
        <f>IF(AND(AU82=$BJ$3),$C$82,0)</f>
        <v>0</v>
      </c>
      <c r="AW82" s="22">
        <f t="shared" si="100"/>
        <v>0</v>
      </c>
      <c r="AX82" s="33"/>
      <c r="AY82" s="22">
        <f>IF(AND(AX82=$BJ$3),$C$82,0)</f>
        <v>0</v>
      </c>
      <c r="AZ82" s="22">
        <f t="shared" si="101"/>
        <v>0</v>
      </c>
      <c r="BA82" s="18"/>
      <c r="BB82" s="22">
        <f>IF(AND(BA82=$BJ$3),$C$82,0)</f>
        <v>0</v>
      </c>
      <c r="BC82" s="22">
        <f t="shared" si="102"/>
        <v>0</v>
      </c>
      <c r="BD82" s="11" t="s">
        <v>138</v>
      </c>
    </row>
    <row r="83" spans="2:56" hidden="1" x14ac:dyDescent="0.25">
      <c r="B83" s="6" t="str">
        <f>PROSES!B82</f>
        <v>Praktikum Tek.Sediaan Likuida &amp; Semisolida</v>
      </c>
      <c r="C83" s="28">
        <f>PROSES!C82</f>
        <v>2</v>
      </c>
      <c r="D83" s="28">
        <f>PROSES!D82</f>
        <v>0</v>
      </c>
      <c r="E83" s="28">
        <f>PROSES!E82</f>
        <v>0</v>
      </c>
      <c r="F83" s="22">
        <f t="shared" si="83"/>
        <v>0</v>
      </c>
      <c r="G83" s="22">
        <f t="shared" si="103"/>
        <v>0</v>
      </c>
      <c r="H83" s="18">
        <f t="shared" si="84"/>
        <v>0</v>
      </c>
      <c r="I83" s="22">
        <f t="shared" si="85"/>
        <v>0</v>
      </c>
      <c r="J83" s="18">
        <f t="shared" si="86"/>
        <v>2</v>
      </c>
      <c r="K83" s="18">
        <f t="shared" si="87"/>
        <v>0</v>
      </c>
      <c r="L83" s="18" t="str">
        <f t="shared" si="88"/>
        <v>belum</v>
      </c>
      <c r="M83" s="19"/>
      <c r="N83" s="33"/>
      <c r="O83" s="22">
        <f>IF(AND(N83=$BJ$3),$C$83,0)</f>
        <v>0</v>
      </c>
      <c r="P83" s="22">
        <f t="shared" si="89"/>
        <v>0</v>
      </c>
      <c r="Q83" s="18"/>
      <c r="R83" s="22">
        <f>IF(AND(Q83=$BJ$3),$C$83,0)</f>
        <v>0</v>
      </c>
      <c r="S83" s="22">
        <f t="shared" si="90"/>
        <v>0</v>
      </c>
      <c r="T83" s="33"/>
      <c r="U83" s="22">
        <f>IF(AND(T83=$BJ$3),$C$83,0)</f>
        <v>0</v>
      </c>
      <c r="V83" s="22">
        <f t="shared" si="91"/>
        <v>0</v>
      </c>
      <c r="W83" s="18"/>
      <c r="X83" s="22">
        <f>IF(AND(W83=$BJ$3),$C$83,0)</f>
        <v>0</v>
      </c>
      <c r="Y83" s="22">
        <f t="shared" si="92"/>
        <v>0</v>
      </c>
      <c r="Z83" s="33"/>
      <c r="AA83" s="22">
        <f>IF(AND(Z83=$BJ$3),$C$83,0)</f>
        <v>0</v>
      </c>
      <c r="AB83" s="22">
        <f t="shared" si="93"/>
        <v>0</v>
      </c>
      <c r="AC83" s="18"/>
      <c r="AD83" s="22">
        <f>IF(AND(AC83=$BJ$3),$C$83,0)</f>
        <v>0</v>
      </c>
      <c r="AE83" s="22">
        <f t="shared" si="94"/>
        <v>0</v>
      </c>
      <c r="AF83" s="33"/>
      <c r="AG83" s="22">
        <f>IF(AND(AF83=$BJ$3),$C$83,0)</f>
        <v>0</v>
      </c>
      <c r="AH83" s="22">
        <f t="shared" si="95"/>
        <v>0</v>
      </c>
      <c r="AI83" s="18"/>
      <c r="AJ83" s="22">
        <f>IF(AND(AI83=$BJ$3),$C$83,0)</f>
        <v>0</v>
      </c>
      <c r="AK83" s="22">
        <f t="shared" si="96"/>
        <v>0</v>
      </c>
      <c r="AL83" s="33"/>
      <c r="AM83" s="22">
        <f>IF(AND(AL83=$BJ$3),$C$83,0)</f>
        <v>0</v>
      </c>
      <c r="AN83" s="22">
        <f t="shared" si="97"/>
        <v>0</v>
      </c>
      <c r="AO83" s="18"/>
      <c r="AP83" s="22">
        <f>IF(AND(AO83=$BJ$3),$C$83,0)</f>
        <v>0</v>
      </c>
      <c r="AQ83" s="22">
        <f t="shared" si="98"/>
        <v>0</v>
      </c>
      <c r="AR83" s="33"/>
      <c r="AS83" s="22">
        <f>IF(AND(AR83=$BJ$3),$C$83,0)</f>
        <v>0</v>
      </c>
      <c r="AT83" s="22">
        <f t="shared" si="99"/>
        <v>0</v>
      </c>
      <c r="AU83" s="18"/>
      <c r="AV83" s="22">
        <f>IF(AND(AU83=$BJ$3),$C$83,0)</f>
        <v>0</v>
      </c>
      <c r="AW83" s="22">
        <f t="shared" si="100"/>
        <v>0</v>
      </c>
      <c r="AX83" s="33"/>
      <c r="AY83" s="22">
        <f>IF(AND(AX83=$BJ$3),$C$83,0)</f>
        <v>0</v>
      </c>
      <c r="AZ83" s="22">
        <f t="shared" si="101"/>
        <v>0</v>
      </c>
      <c r="BA83" s="18"/>
      <c r="BB83" s="22">
        <f>IF(AND(BA83=$BJ$3),$C$83,0)</f>
        <v>0</v>
      </c>
      <c r="BC83" s="22">
        <f t="shared" si="102"/>
        <v>0</v>
      </c>
      <c r="BD83" s="11" t="s">
        <v>138</v>
      </c>
    </row>
    <row r="84" spans="2:56" hidden="1" x14ac:dyDescent="0.25">
      <c r="B84" s="6" t="str">
        <f>PROSES!B83</f>
        <v>Praktikum Fitokimia</v>
      </c>
      <c r="C84" s="28">
        <f>PROSES!C83</f>
        <v>1</v>
      </c>
      <c r="D84" s="28">
        <f>PROSES!D83</f>
        <v>0</v>
      </c>
      <c r="E84" s="28">
        <f>PROSES!E83</f>
        <v>0</v>
      </c>
      <c r="F84" s="22">
        <f t="shared" si="83"/>
        <v>0</v>
      </c>
      <c r="G84" s="22">
        <f t="shared" si="103"/>
        <v>0</v>
      </c>
      <c r="H84" s="18">
        <f t="shared" si="84"/>
        <v>0</v>
      </c>
      <c r="I84" s="22">
        <f t="shared" si="85"/>
        <v>0</v>
      </c>
      <c r="J84" s="18">
        <f t="shared" si="86"/>
        <v>1</v>
      </c>
      <c r="K84" s="18">
        <f t="shared" si="87"/>
        <v>0</v>
      </c>
      <c r="L84" s="18" t="str">
        <f t="shared" si="88"/>
        <v>belum</v>
      </c>
      <c r="M84" s="19"/>
      <c r="N84" s="33"/>
      <c r="O84" s="22">
        <f>IF(AND(N84=$BJ$3),$C$84,0)</f>
        <v>0</v>
      </c>
      <c r="P84" s="22">
        <f t="shared" si="89"/>
        <v>0</v>
      </c>
      <c r="Q84" s="18"/>
      <c r="R84" s="22">
        <f>IF(AND(Q84=$BJ$3),$C$84,0)</f>
        <v>0</v>
      </c>
      <c r="S84" s="22">
        <f t="shared" si="90"/>
        <v>0</v>
      </c>
      <c r="T84" s="33"/>
      <c r="U84" s="22">
        <f>IF(AND(T84=$BJ$3),$C$84,0)</f>
        <v>0</v>
      </c>
      <c r="V84" s="22">
        <f t="shared" si="91"/>
        <v>0</v>
      </c>
      <c r="W84" s="18"/>
      <c r="X84" s="22">
        <f>IF(AND(W84=$BJ$3),$C$84,0)</f>
        <v>0</v>
      </c>
      <c r="Y84" s="22">
        <f t="shared" si="92"/>
        <v>0</v>
      </c>
      <c r="Z84" s="33"/>
      <c r="AA84" s="22">
        <f>IF(AND(Z84=$BJ$3),$C$84,0)</f>
        <v>0</v>
      </c>
      <c r="AB84" s="22">
        <f t="shared" si="93"/>
        <v>0</v>
      </c>
      <c r="AC84" s="18"/>
      <c r="AD84" s="22">
        <f>IF(AND(AC84=$BJ$3),$C$84,0)</f>
        <v>0</v>
      </c>
      <c r="AE84" s="22">
        <f t="shared" si="94"/>
        <v>0</v>
      </c>
      <c r="AF84" s="33"/>
      <c r="AG84" s="22">
        <f>IF(AND(AF84=$BJ$3),$C$84,0)</f>
        <v>0</v>
      </c>
      <c r="AH84" s="22">
        <f t="shared" si="95"/>
        <v>0</v>
      </c>
      <c r="AI84" s="18"/>
      <c r="AJ84" s="22">
        <f>IF(AND(AI84=$BJ$3),$C$84,0)</f>
        <v>0</v>
      </c>
      <c r="AK84" s="22">
        <f t="shared" si="96"/>
        <v>0</v>
      </c>
      <c r="AL84" s="33"/>
      <c r="AM84" s="22">
        <f>IF(AND(AL84=$BJ$3),$C$84,0)</f>
        <v>0</v>
      </c>
      <c r="AN84" s="22">
        <f t="shared" si="97"/>
        <v>0</v>
      </c>
      <c r="AO84" s="18"/>
      <c r="AP84" s="22">
        <f>IF(AND(AO84=$BJ$3),$C$84,0)</f>
        <v>0</v>
      </c>
      <c r="AQ84" s="22">
        <f t="shared" si="98"/>
        <v>0</v>
      </c>
      <c r="AR84" s="33"/>
      <c r="AS84" s="22">
        <f>IF(AND(AR84=$BJ$3),$C$84,0)</f>
        <v>0</v>
      </c>
      <c r="AT84" s="22">
        <f t="shared" si="99"/>
        <v>0</v>
      </c>
      <c r="AU84" s="18"/>
      <c r="AV84" s="22">
        <f>IF(AND(AU84=$BJ$3),$C$84,0)</f>
        <v>0</v>
      </c>
      <c r="AW84" s="22">
        <f t="shared" si="100"/>
        <v>0</v>
      </c>
      <c r="AX84" s="33"/>
      <c r="AY84" s="22">
        <f>IF(AND(AX84=$BJ$3),$C$84,0)</f>
        <v>0</v>
      </c>
      <c r="AZ84" s="22">
        <f t="shared" si="101"/>
        <v>0</v>
      </c>
      <c r="BA84" s="18"/>
      <c r="BB84" s="22">
        <f>IF(AND(BA84=$BJ$3),$C$84,0)</f>
        <v>0</v>
      </c>
      <c r="BC84" s="22">
        <f t="shared" si="102"/>
        <v>0</v>
      </c>
      <c r="BD84" s="11" t="s">
        <v>138</v>
      </c>
    </row>
    <row r="85" spans="2:56" hidden="1" x14ac:dyDescent="0.25">
      <c r="B85" s="10" t="s">
        <v>21</v>
      </c>
      <c r="C85" s="20">
        <f>SUM(C74:C84)</f>
        <v>20</v>
      </c>
      <c r="D85" s="28"/>
      <c r="F85" s="28">
        <f>SUM(F74:F84)</f>
        <v>0</v>
      </c>
      <c r="H85" s="28">
        <f>SUM(H74:H84)</f>
        <v>0</v>
      </c>
      <c r="I85" s="28">
        <f>SUM(I74:I84)</f>
        <v>0</v>
      </c>
      <c r="J85" s="19">
        <f>SUM(J74:J84)</f>
        <v>20</v>
      </c>
      <c r="K85" s="28">
        <f>SUM(K74:K84)</f>
        <v>0</v>
      </c>
      <c r="N85" s="18"/>
      <c r="O85" s="7">
        <f>SUM(O74:O84)</f>
        <v>0</v>
      </c>
      <c r="P85" s="7"/>
      <c r="Q85" s="18"/>
      <c r="R85" s="7">
        <f>SUM(R74:R84)</f>
        <v>0</v>
      </c>
      <c r="S85" s="7"/>
      <c r="T85" s="18"/>
      <c r="U85" s="7">
        <f>SUM(U74:U84)</f>
        <v>0</v>
      </c>
      <c r="V85" s="7"/>
      <c r="W85" s="18"/>
      <c r="X85" s="7">
        <f>SUM(X74:X84)</f>
        <v>0</v>
      </c>
      <c r="Y85" s="7"/>
      <c r="Z85" s="18"/>
      <c r="AA85" s="7">
        <f>SUM(AA74:AA84)</f>
        <v>0</v>
      </c>
      <c r="AB85" s="7"/>
      <c r="AC85" s="18"/>
      <c r="AD85" s="7">
        <f>SUM(AD74:AD84)</f>
        <v>0</v>
      </c>
      <c r="AE85" s="7"/>
      <c r="AF85" s="18"/>
      <c r="AG85" s="7">
        <f>SUM(AG74:AG84)</f>
        <v>0</v>
      </c>
      <c r="AH85" s="7"/>
      <c r="AI85" s="18"/>
      <c r="AJ85" s="7">
        <f>SUM(AJ74:AJ84)</f>
        <v>0</v>
      </c>
      <c r="AK85" s="7"/>
      <c r="AL85" s="18"/>
      <c r="AM85" s="7">
        <f>SUM(AM74:AM84)</f>
        <v>0</v>
      </c>
      <c r="AN85" s="7"/>
      <c r="AO85" s="18"/>
      <c r="AP85" s="7">
        <f>SUM(AP74:AP84)</f>
        <v>0</v>
      </c>
      <c r="AQ85" s="7"/>
      <c r="AR85" s="18"/>
      <c r="AS85" s="7">
        <f>SUM(AS74:AS84)</f>
        <v>0</v>
      </c>
      <c r="AT85" s="7"/>
      <c r="AU85" s="18"/>
      <c r="AV85" s="7">
        <f>SUM(AV74:AV84)</f>
        <v>0</v>
      </c>
      <c r="AW85" s="7"/>
      <c r="AX85" s="18"/>
      <c r="AY85" s="7">
        <f>SUM(AY74:AY84)</f>
        <v>0</v>
      </c>
      <c r="AZ85" s="7"/>
      <c r="BA85" s="18"/>
      <c r="BB85" s="28">
        <f>SUM(BB74:BB84)</f>
        <v>0</v>
      </c>
      <c r="BC85" s="28"/>
      <c r="BD85" s="11" t="s">
        <v>138</v>
      </c>
    </row>
    <row r="86" spans="2:56" hidden="1" x14ac:dyDescent="0.25">
      <c r="B86" s="12" t="s">
        <v>109</v>
      </c>
      <c r="C86" s="21">
        <f>I85/C85</f>
        <v>0</v>
      </c>
      <c r="D86" s="3"/>
      <c r="E86" s="13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1" t="s">
        <v>138</v>
      </c>
    </row>
    <row r="87" spans="2:56" hidden="1" x14ac:dyDescent="0.25">
      <c r="B87" s="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1" t="s">
        <v>138</v>
      </c>
    </row>
    <row r="88" spans="2:56" x14ac:dyDescent="0.25">
      <c r="B88" s="188" t="s">
        <v>46</v>
      </c>
      <c r="C88" s="189"/>
      <c r="D88" s="189"/>
      <c r="E88" s="198" t="s">
        <v>98</v>
      </c>
      <c r="F88" s="86"/>
      <c r="G88" s="22">
        <v>1</v>
      </c>
      <c r="H88" s="22" t="s">
        <v>100</v>
      </c>
      <c r="I88" s="22"/>
      <c r="J88" s="22"/>
      <c r="K88" s="82"/>
      <c r="L88" s="192" t="s">
        <v>136</v>
      </c>
      <c r="N88" s="192" t="s">
        <v>140</v>
      </c>
      <c r="O88" s="192"/>
      <c r="P88" s="194"/>
      <c r="Q88" s="192"/>
      <c r="R88" s="193"/>
      <c r="S88" s="192"/>
      <c r="T88" s="192"/>
      <c r="U88" s="192"/>
      <c r="V88" s="194"/>
      <c r="W88" s="192"/>
      <c r="X88" s="193"/>
      <c r="Y88" s="192"/>
      <c r="Z88" s="192"/>
      <c r="AA88" s="192"/>
      <c r="AB88" s="194"/>
      <c r="AC88" s="192"/>
      <c r="AD88" s="193"/>
      <c r="AE88" s="192"/>
      <c r="AF88" s="192"/>
      <c r="AG88" s="192"/>
      <c r="AH88" s="194"/>
      <c r="AI88" s="192"/>
      <c r="AJ88" s="193"/>
      <c r="AK88" s="192"/>
      <c r="AL88" s="192"/>
      <c r="AM88" s="192"/>
      <c r="AN88" s="194"/>
      <c r="AO88" s="192"/>
      <c r="AP88" s="193"/>
      <c r="AQ88" s="192"/>
      <c r="AR88" s="192"/>
      <c r="AS88" s="192"/>
      <c r="AT88" s="194"/>
      <c r="AU88" s="192"/>
      <c r="AV88" s="193"/>
      <c r="AW88" s="192"/>
      <c r="AX88" s="192"/>
      <c r="AY88" s="192"/>
      <c r="AZ88" s="194"/>
      <c r="BA88" s="192"/>
      <c r="BD88" s="11" t="s">
        <v>139</v>
      </c>
    </row>
    <row r="89" spans="2:56" x14ac:dyDescent="0.25">
      <c r="B89" s="146" t="s">
        <v>8</v>
      </c>
      <c r="C89" s="23" t="s">
        <v>9</v>
      </c>
      <c r="D89" s="23" t="s">
        <v>10</v>
      </c>
      <c r="E89" s="198"/>
      <c r="F89" s="86"/>
      <c r="G89" s="22" t="str">
        <f t="shared" ref="G89:G101" si="104">D89</f>
        <v>nilai</v>
      </c>
      <c r="H89" s="22" t="s">
        <v>122</v>
      </c>
      <c r="I89" s="22" t="s">
        <v>99</v>
      </c>
      <c r="J89" s="22" t="s">
        <v>129</v>
      </c>
      <c r="K89" s="82" t="s">
        <v>123</v>
      </c>
      <c r="L89" s="192"/>
      <c r="N89" s="45">
        <v>1</v>
      </c>
      <c r="O89" s="45"/>
      <c r="P89" s="46"/>
      <c r="Q89" s="45">
        <v>2</v>
      </c>
      <c r="R89" s="47"/>
      <c r="S89" s="45"/>
      <c r="T89" s="45">
        <v>3</v>
      </c>
      <c r="U89" s="45"/>
      <c r="V89" s="46"/>
      <c r="W89" s="45">
        <v>4</v>
      </c>
      <c r="X89" s="47"/>
      <c r="Y89" s="45"/>
      <c r="Z89" s="45">
        <v>5</v>
      </c>
      <c r="AA89" s="45"/>
      <c r="AB89" s="46"/>
      <c r="AC89" s="45">
        <v>6</v>
      </c>
      <c r="AD89" s="47"/>
      <c r="AE89" s="45"/>
      <c r="AF89" s="45">
        <v>7</v>
      </c>
      <c r="AG89" s="45"/>
      <c r="AH89" s="46"/>
      <c r="AI89" s="45">
        <v>8</v>
      </c>
      <c r="AJ89" s="47"/>
      <c r="AK89" s="45"/>
      <c r="AL89" s="45">
        <v>9</v>
      </c>
      <c r="AM89" s="45"/>
      <c r="AN89" s="46"/>
      <c r="AO89" s="45">
        <v>10</v>
      </c>
      <c r="AP89" s="47"/>
      <c r="AQ89" s="45"/>
      <c r="AR89" s="45">
        <v>11</v>
      </c>
      <c r="AS89" s="45"/>
      <c r="AT89" s="46"/>
      <c r="AU89" s="45">
        <v>12</v>
      </c>
      <c r="AV89" s="47"/>
      <c r="AW89" s="45"/>
      <c r="AX89" s="45">
        <v>13</v>
      </c>
      <c r="AY89" s="45"/>
      <c r="AZ89" s="46"/>
      <c r="BA89" s="45">
        <v>14</v>
      </c>
      <c r="BD89" s="11" t="s">
        <v>139</v>
      </c>
    </row>
    <row r="90" spans="2:56" x14ac:dyDescent="0.25">
      <c r="B90" s="93" t="s">
        <v>167</v>
      </c>
      <c r="C90" s="89">
        <v>1</v>
      </c>
      <c r="D90" s="96"/>
      <c r="E90" s="45">
        <f t="shared" ref="E90:E101" si="105">P90+S90+V90+Y90+AB90+AE90+AH90+AK90+AN90+AQ90+AT90+AW90+AZ90+BC90</f>
        <v>0</v>
      </c>
      <c r="F90" s="86">
        <f t="shared" ref="F90:F101" si="106">IF(AND(E90=0),0,C90)</f>
        <v>0</v>
      </c>
      <c r="G90" s="22">
        <f t="shared" si="104"/>
        <v>0</v>
      </c>
      <c r="H90" s="18">
        <f t="shared" ref="H90:H101" si="107">IF(AND(D90=$BF$3),$BG$3,IF(AND(D90=$BF$5),$BG$5,IF(AND(D90=$BF$6),$BG$6,IF(AND(D90=$BF$7),$BG$7,IF(AND(D90=$BF$8),$BG$8,IF(AND(D90=$BF$9),$BG$9,IF(AND(D90=$BF$10),$BG$10,IF(AND(D90=$BF$11),$BG$11))))))))</f>
        <v>0</v>
      </c>
      <c r="I90" s="22">
        <f t="shared" ref="I90:I101" si="108">H90*C90</f>
        <v>0</v>
      </c>
      <c r="J90" s="18">
        <f t="shared" ref="J90:J95" si="109">IF(AND(H90&gt;1),0,C90)</f>
        <v>1</v>
      </c>
      <c r="K90" s="83">
        <f t="shared" ref="K90:K101" si="110">IF(AND(J90=0),C90,0)</f>
        <v>0</v>
      </c>
      <c r="L90" s="18" t="str">
        <f t="shared" ref="L90:L101" si="111">IF(AND(J90=0),"lulus","belum")</f>
        <v>belum</v>
      </c>
      <c r="M90" s="19"/>
      <c r="N90" s="18"/>
      <c r="O90" s="22">
        <f>IF(AND(N90=$BJ$3),$C$90,0)</f>
        <v>0</v>
      </c>
      <c r="P90" s="82">
        <f t="shared" ref="P90:P101" si="112">IF(AND(N90&gt;0),1,0)</f>
        <v>0</v>
      </c>
      <c r="Q90" s="33"/>
      <c r="R90" s="86">
        <f>IF(AND(Q90=$BJ$3),$C$90,0)</f>
        <v>0</v>
      </c>
      <c r="S90" s="22">
        <f t="shared" ref="S90:S101" si="113">IF(AND(Q90&gt;0),1,0)</f>
        <v>0</v>
      </c>
      <c r="T90" s="18"/>
      <c r="U90" s="22">
        <f>IF(AND(T90=$BJ$3),$C$90,0)</f>
        <v>0</v>
      </c>
      <c r="V90" s="82">
        <f t="shared" ref="V90:V101" si="114">IF(AND(T90&gt;0),1,0)</f>
        <v>0</v>
      </c>
      <c r="W90" s="33"/>
      <c r="X90" s="86">
        <f>IF(AND(W90=$BJ$3),$C$90,0)</f>
        <v>0</v>
      </c>
      <c r="Y90" s="22">
        <f t="shared" ref="Y90:Y101" si="115">IF(AND(W90&gt;0),1,0)</f>
        <v>0</v>
      </c>
      <c r="Z90" s="18"/>
      <c r="AA90" s="22">
        <f>IF(AND(Z90=$BJ$3),$C$90,0)</f>
        <v>0</v>
      </c>
      <c r="AB90" s="82">
        <f t="shared" ref="AB90:AB101" si="116">IF(AND(Z90&gt;0),1,0)</f>
        <v>0</v>
      </c>
      <c r="AC90" s="33"/>
      <c r="AD90" s="86">
        <f>IF(AND(AC90=$BJ$3),$C$90,0)</f>
        <v>0</v>
      </c>
      <c r="AE90" s="22">
        <f t="shared" ref="AE90:AE101" si="117">IF(AND(AC90&gt;0),1,0)</f>
        <v>0</v>
      </c>
      <c r="AF90" s="18"/>
      <c r="AG90" s="22">
        <f>IF(AND(AF90=$BJ$3),$C$90,0)</f>
        <v>0</v>
      </c>
      <c r="AH90" s="82">
        <f t="shared" ref="AH90:AH101" si="118">IF(AND(AF90&gt;0),1,0)</f>
        <v>0</v>
      </c>
      <c r="AI90" s="33"/>
      <c r="AJ90" s="86">
        <f>IF(AND(AI90=$BJ$3),$C$90,0)</f>
        <v>0</v>
      </c>
      <c r="AK90" s="22">
        <f t="shared" ref="AK90:AK101" si="119">IF(AND(AI90&gt;0),1,0)</f>
        <v>0</v>
      </c>
      <c r="AL90" s="18"/>
      <c r="AM90" s="22">
        <f>IF(AND(AL90=$BJ$3),$C$90,0)</f>
        <v>0</v>
      </c>
      <c r="AN90" s="82">
        <f t="shared" ref="AN90:AN101" si="120">IF(AND(AL90&gt;0),1,0)</f>
        <v>0</v>
      </c>
      <c r="AO90" s="33"/>
      <c r="AP90" s="86">
        <f>IF(AND(AO90=$BJ$3),$C$90,0)</f>
        <v>0</v>
      </c>
      <c r="AQ90" s="22">
        <f t="shared" ref="AQ90:AQ101" si="121">IF(AND(AO90&gt;0),1,0)</f>
        <v>0</v>
      </c>
      <c r="AR90" s="18"/>
      <c r="AS90" s="22">
        <f>IF(AND(AR90=$BJ$3),$C$90,0)</f>
        <v>0</v>
      </c>
      <c r="AT90" s="82">
        <f t="shared" ref="AT90:AT101" si="122">IF(AND(AR90&gt;0),1,0)</f>
        <v>0</v>
      </c>
      <c r="AU90" s="33"/>
      <c r="AV90" s="86">
        <f>IF(AND(AU90=$BJ$3),$C$90,0)</f>
        <v>0</v>
      </c>
      <c r="AW90" s="22">
        <f t="shared" ref="AW90:AW101" si="123">IF(AND(AU90&gt;0),1,0)</f>
        <v>0</v>
      </c>
      <c r="AX90" s="18"/>
      <c r="AY90" s="22">
        <f>IF(AND(AX90=$BJ$3),$C$90,0)</f>
        <v>0</v>
      </c>
      <c r="AZ90" s="82">
        <f t="shared" ref="AZ90:AZ101" si="124">IF(AND(AX90&gt;0),1,0)</f>
        <v>0</v>
      </c>
      <c r="BA90" s="33"/>
      <c r="BB90" s="86">
        <f>IF(AND(BA90=$BJ$3),$C$90,0)</f>
        <v>0</v>
      </c>
      <c r="BC90" s="22">
        <f t="shared" ref="BC90:BC101" si="125">IF(AND(BA90&gt;0),1,0)</f>
        <v>0</v>
      </c>
      <c r="BD90" s="11" t="s">
        <v>139</v>
      </c>
    </row>
    <row r="91" spans="2:56" x14ac:dyDescent="0.25">
      <c r="B91" s="88" t="s">
        <v>47</v>
      </c>
      <c r="C91" s="89">
        <v>2</v>
      </c>
      <c r="D91" s="96"/>
      <c r="E91" s="45">
        <f t="shared" si="105"/>
        <v>0</v>
      </c>
      <c r="F91" s="86">
        <f t="shared" si="106"/>
        <v>0</v>
      </c>
      <c r="G91" s="22">
        <f t="shared" si="104"/>
        <v>0</v>
      </c>
      <c r="H91" s="18">
        <f t="shared" si="107"/>
        <v>0</v>
      </c>
      <c r="I91" s="22">
        <f t="shared" si="108"/>
        <v>0</v>
      </c>
      <c r="J91" s="18">
        <f t="shared" si="109"/>
        <v>2</v>
      </c>
      <c r="K91" s="83">
        <f t="shared" si="110"/>
        <v>0</v>
      </c>
      <c r="L91" s="18" t="str">
        <f t="shared" si="111"/>
        <v>belum</v>
      </c>
      <c r="M91" s="19"/>
      <c r="N91" s="18"/>
      <c r="O91" s="22">
        <f>IF(AND(N91=$BJ$3),$C$91,0)</f>
        <v>0</v>
      </c>
      <c r="P91" s="82">
        <f t="shared" si="112"/>
        <v>0</v>
      </c>
      <c r="Q91" s="33"/>
      <c r="R91" s="86">
        <f>IF(AND(Q91=$BJ$3),$C$91,0)</f>
        <v>0</v>
      </c>
      <c r="S91" s="22">
        <f t="shared" si="113"/>
        <v>0</v>
      </c>
      <c r="T91" s="18"/>
      <c r="U91" s="22">
        <f>IF(AND(T91=$BJ$3),$C$91,0)</f>
        <v>0</v>
      </c>
      <c r="V91" s="82">
        <f t="shared" si="114"/>
        <v>0</v>
      </c>
      <c r="W91" s="33"/>
      <c r="X91" s="86">
        <f>IF(AND(W91=$BJ$3),$C$91,0)</f>
        <v>0</v>
      </c>
      <c r="Y91" s="22">
        <f t="shared" si="115"/>
        <v>0</v>
      </c>
      <c r="Z91" s="18"/>
      <c r="AA91" s="22">
        <f>IF(AND(Z91=$BJ$3),$C$91,0)</f>
        <v>0</v>
      </c>
      <c r="AB91" s="82">
        <f t="shared" si="116"/>
        <v>0</v>
      </c>
      <c r="AC91" s="33"/>
      <c r="AD91" s="86">
        <f>IF(AND(AC91=$BJ$3),$C$91,0)</f>
        <v>0</v>
      </c>
      <c r="AE91" s="22">
        <f t="shared" si="117"/>
        <v>0</v>
      </c>
      <c r="AF91" s="18"/>
      <c r="AG91" s="22">
        <f>IF(AND(AF91=$BJ$3),$C$91,0)</f>
        <v>0</v>
      </c>
      <c r="AH91" s="82">
        <f t="shared" si="118"/>
        <v>0</v>
      </c>
      <c r="AI91" s="33"/>
      <c r="AJ91" s="86">
        <f>IF(AND(AI91=$BJ$3),$C$91,0)</f>
        <v>0</v>
      </c>
      <c r="AK91" s="22">
        <f t="shared" si="119"/>
        <v>0</v>
      </c>
      <c r="AL91" s="18"/>
      <c r="AM91" s="22">
        <f>IF(AND(AL91=$BJ$3),$C$91,0)</f>
        <v>0</v>
      </c>
      <c r="AN91" s="82">
        <f t="shared" si="120"/>
        <v>0</v>
      </c>
      <c r="AO91" s="33"/>
      <c r="AP91" s="86">
        <f>IF(AND(AO91=$BJ$3),$C$91,0)</f>
        <v>0</v>
      </c>
      <c r="AQ91" s="22">
        <f t="shared" si="121"/>
        <v>0</v>
      </c>
      <c r="AR91" s="18"/>
      <c r="AS91" s="22">
        <f>IF(AND(AR91=$BJ$3),$C$91,0)</f>
        <v>0</v>
      </c>
      <c r="AT91" s="82">
        <f t="shared" si="122"/>
        <v>0</v>
      </c>
      <c r="AU91" s="33"/>
      <c r="AV91" s="86">
        <f>IF(AND(AU91=$BJ$3),$C$91,0)</f>
        <v>0</v>
      </c>
      <c r="AW91" s="22">
        <f t="shared" si="123"/>
        <v>0</v>
      </c>
      <c r="AX91" s="18"/>
      <c r="AY91" s="22">
        <f>IF(AND(AX91=$BJ$3),$C$91,0)</f>
        <v>0</v>
      </c>
      <c r="AZ91" s="82">
        <f t="shared" si="124"/>
        <v>0</v>
      </c>
      <c r="BA91" s="33"/>
      <c r="BB91" s="86">
        <f>IF(AND(BA91=$BJ$3),$C$91,0)</f>
        <v>0</v>
      </c>
      <c r="BC91" s="22">
        <f t="shared" si="125"/>
        <v>0</v>
      </c>
      <c r="BD91" s="11" t="s">
        <v>139</v>
      </c>
    </row>
    <row r="92" spans="2:56" x14ac:dyDescent="0.25">
      <c r="B92" s="88" t="s">
        <v>48</v>
      </c>
      <c r="C92" s="89">
        <v>2</v>
      </c>
      <c r="D92" s="96"/>
      <c r="E92" s="45">
        <f t="shared" si="105"/>
        <v>0</v>
      </c>
      <c r="F92" s="86">
        <f t="shared" si="106"/>
        <v>0</v>
      </c>
      <c r="G92" s="22">
        <f t="shared" si="104"/>
        <v>0</v>
      </c>
      <c r="H92" s="18">
        <f t="shared" si="107"/>
        <v>0</v>
      </c>
      <c r="I92" s="22">
        <f t="shared" si="108"/>
        <v>0</v>
      </c>
      <c r="J92" s="18">
        <f t="shared" si="109"/>
        <v>2</v>
      </c>
      <c r="K92" s="83">
        <f t="shared" si="110"/>
        <v>0</v>
      </c>
      <c r="L92" s="18" t="str">
        <f t="shared" si="111"/>
        <v>belum</v>
      </c>
      <c r="M92" s="19"/>
      <c r="N92" s="18"/>
      <c r="O92" s="22">
        <f>IF(AND(N92=$BJ$3),$C$92,0)</f>
        <v>0</v>
      </c>
      <c r="P92" s="82">
        <f t="shared" si="112"/>
        <v>0</v>
      </c>
      <c r="Q92" s="33"/>
      <c r="R92" s="86">
        <f>IF(AND(Q92=$BJ$3),$C$92,0)</f>
        <v>0</v>
      </c>
      <c r="S92" s="22">
        <f t="shared" si="113"/>
        <v>0</v>
      </c>
      <c r="T92" s="18"/>
      <c r="U92" s="22">
        <f>IF(AND(T92=$BJ$3),$C$92,0)</f>
        <v>0</v>
      </c>
      <c r="V92" s="82">
        <f t="shared" si="114"/>
        <v>0</v>
      </c>
      <c r="W92" s="33"/>
      <c r="X92" s="86">
        <f>IF(AND(W92=$BJ$3),$C$92,0)</f>
        <v>0</v>
      </c>
      <c r="Y92" s="22">
        <f t="shared" si="115"/>
        <v>0</v>
      </c>
      <c r="Z92" s="18"/>
      <c r="AA92" s="22">
        <f>IF(AND(Z92=$BJ$3),$C$92,0)</f>
        <v>0</v>
      </c>
      <c r="AB92" s="82">
        <f t="shared" si="116"/>
        <v>0</v>
      </c>
      <c r="AC92" s="33"/>
      <c r="AD92" s="86">
        <f>IF(AND(AC92=$BJ$3),$C$92,0)</f>
        <v>0</v>
      </c>
      <c r="AE92" s="22">
        <f t="shared" si="117"/>
        <v>0</v>
      </c>
      <c r="AF92" s="18"/>
      <c r="AG92" s="22">
        <f>IF(AND(AF92=$BJ$3),$C$92,0)</f>
        <v>0</v>
      </c>
      <c r="AH92" s="82">
        <f t="shared" si="118"/>
        <v>0</v>
      </c>
      <c r="AI92" s="33"/>
      <c r="AJ92" s="86">
        <f>IF(AND(AI92=$BJ$3),$C$92,0)</f>
        <v>0</v>
      </c>
      <c r="AK92" s="22">
        <f t="shared" si="119"/>
        <v>0</v>
      </c>
      <c r="AL92" s="18"/>
      <c r="AM92" s="22">
        <f>IF(AND(AL92=$BJ$3),$C$92,0)</f>
        <v>0</v>
      </c>
      <c r="AN92" s="82">
        <f t="shared" si="120"/>
        <v>0</v>
      </c>
      <c r="AO92" s="33"/>
      <c r="AP92" s="86">
        <f>IF(AND(AO92=$BJ$3),$C$92,0)</f>
        <v>0</v>
      </c>
      <c r="AQ92" s="22">
        <f t="shared" si="121"/>
        <v>0</v>
      </c>
      <c r="AR92" s="18"/>
      <c r="AS92" s="22">
        <f>IF(AND(AR92=$BJ$3),$C$92,0)</f>
        <v>0</v>
      </c>
      <c r="AT92" s="82">
        <f t="shared" si="122"/>
        <v>0</v>
      </c>
      <c r="AU92" s="33"/>
      <c r="AV92" s="86">
        <f>IF(AND(AU92=$BJ$3),$C$92,0)</f>
        <v>0</v>
      </c>
      <c r="AW92" s="22">
        <f t="shared" si="123"/>
        <v>0</v>
      </c>
      <c r="AX92" s="18"/>
      <c r="AY92" s="22">
        <f>IF(AND(AX92=$BJ$3),$C$92,0)</f>
        <v>0</v>
      </c>
      <c r="AZ92" s="82">
        <f t="shared" si="124"/>
        <v>0</v>
      </c>
      <c r="BA92" s="33"/>
      <c r="BB92" s="86">
        <f>IF(AND(BA92=$BJ$3),$C$92,0)</f>
        <v>0</v>
      </c>
      <c r="BC92" s="22">
        <f t="shared" si="125"/>
        <v>0</v>
      </c>
      <c r="BD92" s="11" t="s">
        <v>139</v>
      </c>
    </row>
    <row r="93" spans="2:56" x14ac:dyDescent="0.25">
      <c r="B93" s="88" t="s">
        <v>49</v>
      </c>
      <c r="C93" s="89">
        <v>1</v>
      </c>
      <c r="D93" s="96"/>
      <c r="E93" s="45">
        <f t="shared" si="105"/>
        <v>0</v>
      </c>
      <c r="F93" s="86">
        <f t="shared" si="106"/>
        <v>0</v>
      </c>
      <c r="G93" s="22">
        <f t="shared" si="104"/>
        <v>0</v>
      </c>
      <c r="H93" s="18">
        <f t="shared" si="107"/>
        <v>0</v>
      </c>
      <c r="I93" s="22">
        <f t="shared" si="108"/>
        <v>0</v>
      </c>
      <c r="J93" s="18">
        <f t="shared" si="109"/>
        <v>1</v>
      </c>
      <c r="K93" s="83">
        <f t="shared" si="110"/>
        <v>0</v>
      </c>
      <c r="L93" s="18" t="str">
        <f t="shared" si="111"/>
        <v>belum</v>
      </c>
      <c r="M93" s="19"/>
      <c r="N93" s="18"/>
      <c r="O93" s="22">
        <f>IF(AND(N93=$BJ$3),$C$93,0)</f>
        <v>0</v>
      </c>
      <c r="P93" s="82">
        <f t="shared" si="112"/>
        <v>0</v>
      </c>
      <c r="Q93" s="33"/>
      <c r="R93" s="86">
        <f>IF(AND(Q93=$BJ$3),$C$93,0)</f>
        <v>0</v>
      </c>
      <c r="S93" s="22">
        <f t="shared" si="113"/>
        <v>0</v>
      </c>
      <c r="T93" s="18"/>
      <c r="U93" s="22">
        <f>IF(AND(T93=$BJ$3),$C$93,0)</f>
        <v>0</v>
      </c>
      <c r="V93" s="82">
        <f t="shared" si="114"/>
        <v>0</v>
      </c>
      <c r="W93" s="33"/>
      <c r="X93" s="86">
        <f>IF(AND(W93=$BJ$3),$C$93,0)</f>
        <v>0</v>
      </c>
      <c r="Y93" s="22">
        <f t="shared" si="115"/>
        <v>0</v>
      </c>
      <c r="Z93" s="18"/>
      <c r="AA93" s="22">
        <f>IF(AND(Z93=$BJ$3),$C$93,0)</f>
        <v>0</v>
      </c>
      <c r="AB93" s="82">
        <f t="shared" si="116"/>
        <v>0</v>
      </c>
      <c r="AC93" s="33"/>
      <c r="AD93" s="86">
        <f>IF(AND(AC93=$BJ$3),$C$93,0)</f>
        <v>0</v>
      </c>
      <c r="AE93" s="22">
        <f t="shared" si="117"/>
        <v>0</v>
      </c>
      <c r="AF93" s="18"/>
      <c r="AG93" s="22">
        <f>IF(AND(AF93=$BJ$3),$C$93,0)</f>
        <v>0</v>
      </c>
      <c r="AH93" s="82">
        <f t="shared" si="118"/>
        <v>0</v>
      </c>
      <c r="AI93" s="33"/>
      <c r="AJ93" s="86">
        <f>IF(AND(AI93=$BJ$3),$C$93,0)</f>
        <v>0</v>
      </c>
      <c r="AK93" s="22">
        <f t="shared" si="119"/>
        <v>0</v>
      </c>
      <c r="AL93" s="18"/>
      <c r="AM93" s="22">
        <f>IF(AND(AL93=$BJ$3),$C$93,0)</f>
        <v>0</v>
      </c>
      <c r="AN93" s="82">
        <f t="shared" si="120"/>
        <v>0</v>
      </c>
      <c r="AO93" s="33"/>
      <c r="AP93" s="86">
        <f>IF(AND(AO93=$BJ$3),$C$93,0)</f>
        <v>0</v>
      </c>
      <c r="AQ93" s="22">
        <f t="shared" si="121"/>
        <v>0</v>
      </c>
      <c r="AR93" s="18"/>
      <c r="AS93" s="22">
        <f>IF(AND(AR93=$BJ$3),$C$93,0)</f>
        <v>0</v>
      </c>
      <c r="AT93" s="82">
        <f t="shared" si="122"/>
        <v>0</v>
      </c>
      <c r="AU93" s="33"/>
      <c r="AV93" s="86">
        <f>IF(AND(AU93=$BJ$3),$C$93,0)</f>
        <v>0</v>
      </c>
      <c r="AW93" s="22">
        <f t="shared" si="123"/>
        <v>0</v>
      </c>
      <c r="AX93" s="18"/>
      <c r="AY93" s="22">
        <f>IF(AND(AX93=$BJ$3),$C$93,0)</f>
        <v>0</v>
      </c>
      <c r="AZ93" s="82">
        <f t="shared" si="124"/>
        <v>0</v>
      </c>
      <c r="BA93" s="33"/>
      <c r="BB93" s="86">
        <f>IF(AND(BA93=$BJ$3),$C$93,0)</f>
        <v>0</v>
      </c>
      <c r="BC93" s="22">
        <f t="shared" si="125"/>
        <v>0</v>
      </c>
      <c r="BD93" s="11" t="s">
        <v>139</v>
      </c>
    </row>
    <row r="94" spans="2:56" x14ac:dyDescent="0.25">
      <c r="B94" s="88" t="s">
        <v>50</v>
      </c>
      <c r="C94" s="89">
        <v>2</v>
      </c>
      <c r="D94" s="96"/>
      <c r="E94" s="45">
        <f t="shared" si="105"/>
        <v>0</v>
      </c>
      <c r="F94" s="86">
        <f t="shared" si="106"/>
        <v>0</v>
      </c>
      <c r="G94" s="22">
        <f t="shared" si="104"/>
        <v>0</v>
      </c>
      <c r="H94" s="18">
        <f t="shared" si="107"/>
        <v>0</v>
      </c>
      <c r="I94" s="22">
        <f t="shared" si="108"/>
        <v>0</v>
      </c>
      <c r="J94" s="18">
        <f t="shared" si="109"/>
        <v>2</v>
      </c>
      <c r="K94" s="83">
        <f t="shared" si="110"/>
        <v>0</v>
      </c>
      <c r="L94" s="18" t="str">
        <f t="shared" si="111"/>
        <v>belum</v>
      </c>
      <c r="M94" s="19"/>
      <c r="N94" s="18"/>
      <c r="O94" s="22">
        <f>IF(AND(N94=$BJ$3),$C$94,0)</f>
        <v>0</v>
      </c>
      <c r="P94" s="82">
        <f t="shared" si="112"/>
        <v>0</v>
      </c>
      <c r="Q94" s="33"/>
      <c r="R94" s="86">
        <f>IF(AND(Q94=$BJ$3),$C$94,0)</f>
        <v>0</v>
      </c>
      <c r="S94" s="22">
        <f t="shared" si="113"/>
        <v>0</v>
      </c>
      <c r="T94" s="18"/>
      <c r="U94" s="22">
        <f>IF(AND(T94=$BJ$3),$C$94,0)</f>
        <v>0</v>
      </c>
      <c r="V94" s="82">
        <f t="shared" si="114"/>
        <v>0</v>
      </c>
      <c r="W94" s="33"/>
      <c r="X94" s="86">
        <f>IF(AND(W94=$BJ$3),$C$94,0)</f>
        <v>0</v>
      </c>
      <c r="Y94" s="22">
        <f t="shared" si="115"/>
        <v>0</v>
      </c>
      <c r="Z94" s="18"/>
      <c r="AA94" s="22">
        <f>IF(AND(Z94=$BJ$3),$C$94,0)</f>
        <v>0</v>
      </c>
      <c r="AB94" s="82">
        <f t="shared" si="116"/>
        <v>0</v>
      </c>
      <c r="AC94" s="33"/>
      <c r="AD94" s="86">
        <f>IF(AND(AC94=$BJ$3),$C$94,0)</f>
        <v>0</v>
      </c>
      <c r="AE94" s="22">
        <f t="shared" si="117"/>
        <v>0</v>
      </c>
      <c r="AF94" s="18"/>
      <c r="AG94" s="22">
        <f>IF(AND(AF94=$BJ$3),$C$94,0)</f>
        <v>0</v>
      </c>
      <c r="AH94" s="82">
        <f t="shared" si="118"/>
        <v>0</v>
      </c>
      <c r="AI94" s="33"/>
      <c r="AJ94" s="86">
        <f>IF(AND(AI94=$BJ$3),$C$94,0)</f>
        <v>0</v>
      </c>
      <c r="AK94" s="22">
        <f t="shared" si="119"/>
        <v>0</v>
      </c>
      <c r="AL94" s="18"/>
      <c r="AM94" s="22">
        <f>IF(AND(AL94=$BJ$3),$C$94,0)</f>
        <v>0</v>
      </c>
      <c r="AN94" s="82">
        <f t="shared" si="120"/>
        <v>0</v>
      </c>
      <c r="AO94" s="33"/>
      <c r="AP94" s="86">
        <f>IF(AND(AO94=$BJ$3),$C$94,0)</f>
        <v>0</v>
      </c>
      <c r="AQ94" s="22">
        <f t="shared" si="121"/>
        <v>0</v>
      </c>
      <c r="AR94" s="18"/>
      <c r="AS94" s="22">
        <f>IF(AND(AR94=$BJ$3),$C$94,0)</f>
        <v>0</v>
      </c>
      <c r="AT94" s="82">
        <f t="shared" si="122"/>
        <v>0</v>
      </c>
      <c r="AU94" s="33"/>
      <c r="AV94" s="86">
        <f>IF(AND(AU94=$BJ$3),$C$94,0)</f>
        <v>0</v>
      </c>
      <c r="AW94" s="22">
        <f t="shared" si="123"/>
        <v>0</v>
      </c>
      <c r="AX94" s="18"/>
      <c r="AY94" s="22">
        <f>IF(AND(AX94=$BJ$3),$C$94,0)</f>
        <v>0</v>
      </c>
      <c r="AZ94" s="82">
        <f t="shared" si="124"/>
        <v>0</v>
      </c>
      <c r="BA94" s="33"/>
      <c r="BB94" s="86">
        <f>IF(AND(BA94=$BJ$3),$C$94,0)</f>
        <v>0</v>
      </c>
      <c r="BC94" s="22">
        <f t="shared" si="125"/>
        <v>0</v>
      </c>
      <c r="BD94" s="11" t="s">
        <v>139</v>
      </c>
    </row>
    <row r="95" spans="2:56" x14ac:dyDescent="0.25">
      <c r="B95" s="88" t="s">
        <v>51</v>
      </c>
      <c r="C95" s="89">
        <v>1</v>
      </c>
      <c r="D95" s="96"/>
      <c r="E95" s="45">
        <f t="shared" si="105"/>
        <v>0</v>
      </c>
      <c r="F95" s="86">
        <f t="shared" si="106"/>
        <v>0</v>
      </c>
      <c r="G95" s="22">
        <f t="shared" si="104"/>
        <v>0</v>
      </c>
      <c r="H95" s="18">
        <f t="shared" si="107"/>
        <v>0</v>
      </c>
      <c r="I95" s="22">
        <f t="shared" si="108"/>
        <v>0</v>
      </c>
      <c r="J95" s="18">
        <f t="shared" si="109"/>
        <v>1</v>
      </c>
      <c r="K95" s="83">
        <f t="shared" si="110"/>
        <v>0</v>
      </c>
      <c r="L95" s="18" t="str">
        <f t="shared" si="111"/>
        <v>belum</v>
      </c>
      <c r="M95" s="19"/>
      <c r="N95" s="18"/>
      <c r="O95" s="22">
        <f>IF(AND(N95=$BJ$3),$C$95,0)</f>
        <v>0</v>
      </c>
      <c r="P95" s="82">
        <f t="shared" si="112"/>
        <v>0</v>
      </c>
      <c r="Q95" s="33"/>
      <c r="R95" s="86">
        <f>IF(AND(Q95=$BJ$3),$C$95,0)</f>
        <v>0</v>
      </c>
      <c r="S95" s="22">
        <f t="shared" si="113"/>
        <v>0</v>
      </c>
      <c r="T95" s="18"/>
      <c r="U95" s="22">
        <f>IF(AND(T95=$BJ$3),$C$95,0)</f>
        <v>0</v>
      </c>
      <c r="V95" s="82">
        <f t="shared" si="114"/>
        <v>0</v>
      </c>
      <c r="W95" s="33"/>
      <c r="X95" s="86">
        <f>IF(AND(W95=$BJ$3),$C$95,0)</f>
        <v>0</v>
      </c>
      <c r="Y95" s="22">
        <f t="shared" si="115"/>
        <v>0</v>
      </c>
      <c r="Z95" s="18"/>
      <c r="AA95" s="22">
        <f>IF(AND(Z95=$BJ$3),$C$95,0)</f>
        <v>0</v>
      </c>
      <c r="AB95" s="82">
        <f t="shared" si="116"/>
        <v>0</v>
      </c>
      <c r="AC95" s="33"/>
      <c r="AD95" s="86">
        <f>IF(AND(AC95=$BJ$3),$C$95,0)</f>
        <v>0</v>
      </c>
      <c r="AE95" s="22">
        <f t="shared" si="117"/>
        <v>0</v>
      </c>
      <c r="AF95" s="18"/>
      <c r="AG95" s="22">
        <f>IF(AND(AF95=$BJ$3),$C$95,0)</f>
        <v>0</v>
      </c>
      <c r="AH95" s="82">
        <f t="shared" si="118"/>
        <v>0</v>
      </c>
      <c r="AI95" s="33"/>
      <c r="AJ95" s="86">
        <f>IF(AND(AI95=$BJ$3),$C$95,0)</f>
        <v>0</v>
      </c>
      <c r="AK95" s="22">
        <f t="shared" si="119"/>
        <v>0</v>
      </c>
      <c r="AL95" s="18"/>
      <c r="AM95" s="22">
        <f>IF(AND(AL95=$BJ$3),$C$95,0)</f>
        <v>0</v>
      </c>
      <c r="AN95" s="82">
        <f t="shared" si="120"/>
        <v>0</v>
      </c>
      <c r="AO95" s="33"/>
      <c r="AP95" s="86">
        <f>IF(AND(AO95=$BJ$3),$C$95,0)</f>
        <v>0</v>
      </c>
      <c r="AQ95" s="22">
        <f t="shared" si="121"/>
        <v>0</v>
      </c>
      <c r="AR95" s="18"/>
      <c r="AS95" s="22">
        <f>IF(AND(AR95=$BJ$3),$C$95,0)</f>
        <v>0</v>
      </c>
      <c r="AT95" s="82">
        <f t="shared" si="122"/>
        <v>0</v>
      </c>
      <c r="AU95" s="33"/>
      <c r="AV95" s="86">
        <f>IF(AND(AU95=$BJ$3),$C$95,0)</f>
        <v>0</v>
      </c>
      <c r="AW95" s="22">
        <f t="shared" si="123"/>
        <v>0</v>
      </c>
      <c r="AX95" s="18"/>
      <c r="AY95" s="22">
        <f>IF(AND(AX95=$BJ$3),$C$95,0)</f>
        <v>0</v>
      </c>
      <c r="AZ95" s="82">
        <f t="shared" si="124"/>
        <v>0</v>
      </c>
      <c r="BA95" s="33"/>
      <c r="BB95" s="86">
        <f>IF(AND(BA95=$BJ$3),$C$95,0)</f>
        <v>0</v>
      </c>
      <c r="BC95" s="22">
        <f t="shared" si="125"/>
        <v>0</v>
      </c>
      <c r="BD95" s="11" t="s">
        <v>139</v>
      </c>
    </row>
    <row r="96" spans="2:56" x14ac:dyDescent="0.25">
      <c r="B96" s="88" t="s">
        <v>52</v>
      </c>
      <c r="C96" s="89">
        <v>2</v>
      </c>
      <c r="D96" s="96"/>
      <c r="E96" s="45">
        <f t="shared" si="105"/>
        <v>0</v>
      </c>
      <c r="F96" s="86">
        <f t="shared" si="106"/>
        <v>0</v>
      </c>
      <c r="G96" s="22">
        <f t="shared" si="104"/>
        <v>0</v>
      </c>
      <c r="H96" s="18">
        <f t="shared" si="107"/>
        <v>0</v>
      </c>
      <c r="I96" s="22">
        <f t="shared" si="108"/>
        <v>0</v>
      </c>
      <c r="J96" s="18">
        <f>IF(AND(H96=0),C96,0)</f>
        <v>2</v>
      </c>
      <c r="K96" s="83">
        <f t="shared" si="110"/>
        <v>0</v>
      </c>
      <c r="L96" s="18" t="str">
        <f t="shared" si="111"/>
        <v>belum</v>
      </c>
      <c r="M96" s="19"/>
      <c r="N96" s="18"/>
      <c r="O96" s="22">
        <f>IF(AND(N96=$BJ$3),$C$96,0)</f>
        <v>0</v>
      </c>
      <c r="P96" s="82">
        <f t="shared" si="112"/>
        <v>0</v>
      </c>
      <c r="Q96" s="33"/>
      <c r="R96" s="86">
        <f>IF(AND(Q96=$BJ$3),$C$96,0)</f>
        <v>0</v>
      </c>
      <c r="S96" s="22">
        <f t="shared" si="113"/>
        <v>0</v>
      </c>
      <c r="T96" s="18"/>
      <c r="U96" s="22">
        <f>IF(AND(T96=$BJ$3),$C$96,0)</f>
        <v>0</v>
      </c>
      <c r="V96" s="82">
        <f t="shared" si="114"/>
        <v>0</v>
      </c>
      <c r="W96" s="33"/>
      <c r="X96" s="86">
        <f>IF(AND(W96=$BJ$3),$C$96,0)</f>
        <v>0</v>
      </c>
      <c r="Y96" s="22">
        <f t="shared" si="115"/>
        <v>0</v>
      </c>
      <c r="Z96" s="18"/>
      <c r="AA96" s="22">
        <f>IF(AND(Z96=$BJ$3),$C$96,0)</f>
        <v>0</v>
      </c>
      <c r="AB96" s="82">
        <f t="shared" si="116"/>
        <v>0</v>
      </c>
      <c r="AC96" s="33"/>
      <c r="AD96" s="86">
        <f>IF(AND(AC96=$BJ$3),$C$96,0)</f>
        <v>0</v>
      </c>
      <c r="AE96" s="22">
        <f t="shared" si="117"/>
        <v>0</v>
      </c>
      <c r="AF96" s="18"/>
      <c r="AG96" s="22">
        <f>IF(AND(AF96=$BJ$3),$C$96,0)</f>
        <v>0</v>
      </c>
      <c r="AH96" s="82">
        <f t="shared" si="118"/>
        <v>0</v>
      </c>
      <c r="AI96" s="33"/>
      <c r="AJ96" s="86">
        <f>IF(AND(AI96=$BJ$3),$C$96,0)</f>
        <v>0</v>
      </c>
      <c r="AK96" s="22">
        <f t="shared" si="119"/>
        <v>0</v>
      </c>
      <c r="AL96" s="18"/>
      <c r="AM96" s="22">
        <f>IF(AND(AL96=$BJ$3),$C$96,0)</f>
        <v>0</v>
      </c>
      <c r="AN96" s="82">
        <f t="shared" si="120"/>
        <v>0</v>
      </c>
      <c r="AO96" s="33"/>
      <c r="AP96" s="86">
        <f>IF(AND(AO96=$BJ$3),$C$96,0)</f>
        <v>0</v>
      </c>
      <c r="AQ96" s="22">
        <f t="shared" si="121"/>
        <v>0</v>
      </c>
      <c r="AR96" s="18"/>
      <c r="AS96" s="22">
        <f>IF(AND(AR96=$BJ$3),$C$96,0)</f>
        <v>0</v>
      </c>
      <c r="AT96" s="82">
        <f t="shared" si="122"/>
        <v>0</v>
      </c>
      <c r="AU96" s="33"/>
      <c r="AV96" s="86">
        <f>IF(AND(AU96=$BJ$3),$C$96,0)</f>
        <v>0</v>
      </c>
      <c r="AW96" s="22">
        <f t="shared" si="123"/>
        <v>0</v>
      </c>
      <c r="AX96" s="18"/>
      <c r="AY96" s="22">
        <f>IF(AND(AX96=$BJ$3),$C$96,0)</f>
        <v>0</v>
      </c>
      <c r="AZ96" s="82">
        <f t="shared" si="124"/>
        <v>0</v>
      </c>
      <c r="BA96" s="33"/>
      <c r="BB96" s="86">
        <f>IF(AND(BA96=$BJ$3),$C$96,0)</f>
        <v>0</v>
      </c>
      <c r="BC96" s="22">
        <f t="shared" si="125"/>
        <v>0</v>
      </c>
      <c r="BD96" s="11" t="s">
        <v>139</v>
      </c>
    </row>
    <row r="97" spans="2:56" x14ac:dyDescent="0.25">
      <c r="B97" s="88" t="s">
        <v>53</v>
      </c>
      <c r="C97" s="89">
        <v>2</v>
      </c>
      <c r="D97" s="96"/>
      <c r="E97" s="45">
        <f t="shared" si="105"/>
        <v>0</v>
      </c>
      <c r="F97" s="86">
        <f t="shared" si="106"/>
        <v>0</v>
      </c>
      <c r="G97" s="22">
        <f t="shared" si="104"/>
        <v>0</v>
      </c>
      <c r="H97" s="18">
        <f t="shared" si="107"/>
        <v>0</v>
      </c>
      <c r="I97" s="22">
        <f t="shared" si="108"/>
        <v>0</v>
      </c>
      <c r="J97" s="18">
        <f>IF(AND(H97&gt;1),0,C97)</f>
        <v>2</v>
      </c>
      <c r="K97" s="83">
        <f t="shared" si="110"/>
        <v>0</v>
      </c>
      <c r="L97" s="18" t="str">
        <f t="shared" si="111"/>
        <v>belum</v>
      </c>
      <c r="M97" s="19"/>
      <c r="N97" s="18"/>
      <c r="O97" s="22">
        <f>IF(AND(N97=$BJ$3),$C$97,0)</f>
        <v>0</v>
      </c>
      <c r="P97" s="82">
        <f t="shared" si="112"/>
        <v>0</v>
      </c>
      <c r="Q97" s="33"/>
      <c r="R97" s="86">
        <f>IF(AND(Q97=$BJ$3),$C$97,0)</f>
        <v>0</v>
      </c>
      <c r="S97" s="22">
        <f t="shared" si="113"/>
        <v>0</v>
      </c>
      <c r="T97" s="18"/>
      <c r="U97" s="22">
        <f>IF(AND(T97=$BJ$3),$C$97,0)</f>
        <v>0</v>
      </c>
      <c r="V97" s="82">
        <f t="shared" si="114"/>
        <v>0</v>
      </c>
      <c r="W97" s="33"/>
      <c r="X97" s="86">
        <f>IF(AND(W97=$BJ$3),$C$97,0)</f>
        <v>0</v>
      </c>
      <c r="Y97" s="22">
        <f t="shared" si="115"/>
        <v>0</v>
      </c>
      <c r="Z97" s="18"/>
      <c r="AA97" s="22">
        <f>IF(AND(Z97=$BJ$3),$C$97,0)</f>
        <v>0</v>
      </c>
      <c r="AB97" s="82">
        <f t="shared" si="116"/>
        <v>0</v>
      </c>
      <c r="AC97" s="33"/>
      <c r="AD97" s="86">
        <f>IF(AND(AC97=$BJ$3),$C$97,0)</f>
        <v>0</v>
      </c>
      <c r="AE97" s="22">
        <f t="shared" si="117"/>
        <v>0</v>
      </c>
      <c r="AF97" s="18"/>
      <c r="AG97" s="22">
        <f>IF(AND(AF97=$BJ$3),$C$97,0)</f>
        <v>0</v>
      </c>
      <c r="AH97" s="82">
        <f t="shared" si="118"/>
        <v>0</v>
      </c>
      <c r="AI97" s="33"/>
      <c r="AJ97" s="86">
        <f>IF(AND(AI97=$BJ$3),$C$97,0)</f>
        <v>0</v>
      </c>
      <c r="AK97" s="22">
        <f t="shared" si="119"/>
        <v>0</v>
      </c>
      <c r="AL97" s="18"/>
      <c r="AM97" s="22">
        <f>IF(AND(AL97=$BJ$3),$C$97,0)</f>
        <v>0</v>
      </c>
      <c r="AN97" s="82">
        <f t="shared" si="120"/>
        <v>0</v>
      </c>
      <c r="AO97" s="33"/>
      <c r="AP97" s="86">
        <f>IF(AND(AO97=$BJ$3),$C$97,0)</f>
        <v>0</v>
      </c>
      <c r="AQ97" s="22">
        <f t="shared" si="121"/>
        <v>0</v>
      </c>
      <c r="AR97" s="18"/>
      <c r="AS97" s="22">
        <f>IF(AND(AR97=$BJ$3),$C$97,0)</f>
        <v>0</v>
      </c>
      <c r="AT97" s="82">
        <f t="shared" si="122"/>
        <v>0</v>
      </c>
      <c r="AU97" s="33"/>
      <c r="AV97" s="86">
        <f>IF(AND(AU97=$BJ$3),$C$97,0)</f>
        <v>0</v>
      </c>
      <c r="AW97" s="22">
        <f t="shared" si="123"/>
        <v>0</v>
      </c>
      <c r="AX97" s="18"/>
      <c r="AY97" s="22">
        <f>IF(AND(AX97=$BJ$3),$C$97,0)</f>
        <v>0</v>
      </c>
      <c r="AZ97" s="82">
        <f t="shared" si="124"/>
        <v>0</v>
      </c>
      <c r="BA97" s="33"/>
      <c r="BB97" s="86">
        <f>IF(AND(BA97=$BJ$3),$C$97,0)</f>
        <v>0</v>
      </c>
      <c r="BC97" s="22">
        <f t="shared" si="125"/>
        <v>0</v>
      </c>
      <c r="BD97" s="11" t="s">
        <v>139</v>
      </c>
    </row>
    <row r="98" spans="2:56" x14ac:dyDescent="0.25">
      <c r="B98" s="88" t="s">
        <v>54</v>
      </c>
      <c r="C98" s="89">
        <v>2</v>
      </c>
      <c r="D98" s="96"/>
      <c r="E98" s="45">
        <f t="shared" si="105"/>
        <v>0</v>
      </c>
      <c r="F98" s="86">
        <f t="shared" si="106"/>
        <v>0</v>
      </c>
      <c r="G98" s="22">
        <f t="shared" si="104"/>
        <v>0</v>
      </c>
      <c r="H98" s="18">
        <f t="shared" si="107"/>
        <v>0</v>
      </c>
      <c r="I98" s="22">
        <f t="shared" si="108"/>
        <v>0</v>
      </c>
      <c r="J98" s="18">
        <f>IF(AND(H98&gt;1),0,C98)</f>
        <v>2</v>
      </c>
      <c r="K98" s="83">
        <f t="shared" si="110"/>
        <v>0</v>
      </c>
      <c r="L98" s="18" t="str">
        <f t="shared" si="111"/>
        <v>belum</v>
      </c>
      <c r="M98" s="19"/>
      <c r="N98" s="18"/>
      <c r="O98" s="22">
        <f>IF(AND(N98=$BJ$3),$C$98,0)</f>
        <v>0</v>
      </c>
      <c r="P98" s="82">
        <f t="shared" si="112"/>
        <v>0</v>
      </c>
      <c r="Q98" s="33"/>
      <c r="R98" s="86">
        <f>IF(AND(Q98=$BJ$3),$C$98,0)</f>
        <v>0</v>
      </c>
      <c r="S98" s="22">
        <f t="shared" si="113"/>
        <v>0</v>
      </c>
      <c r="T98" s="18"/>
      <c r="U98" s="22">
        <f>IF(AND(T98=$BJ$3),$C$98,0)</f>
        <v>0</v>
      </c>
      <c r="V98" s="82">
        <f t="shared" si="114"/>
        <v>0</v>
      </c>
      <c r="W98" s="33"/>
      <c r="X98" s="86">
        <f>IF(AND(W98=$BJ$3),$C$98,0)</f>
        <v>0</v>
      </c>
      <c r="Y98" s="22">
        <f t="shared" si="115"/>
        <v>0</v>
      </c>
      <c r="Z98" s="18"/>
      <c r="AA98" s="22">
        <f>IF(AND(Z98=$BJ$3),$C$98,0)</f>
        <v>0</v>
      </c>
      <c r="AB98" s="82">
        <f t="shared" si="116"/>
        <v>0</v>
      </c>
      <c r="AC98" s="33"/>
      <c r="AD98" s="86">
        <f>IF(AND(AC98=$BJ$3),$C$98,0)</f>
        <v>0</v>
      </c>
      <c r="AE98" s="22">
        <f t="shared" si="117"/>
        <v>0</v>
      </c>
      <c r="AF98" s="18"/>
      <c r="AG98" s="22">
        <f>IF(AND(AF98=$BJ$3),$C$98,0)</f>
        <v>0</v>
      </c>
      <c r="AH98" s="82">
        <f t="shared" si="118"/>
        <v>0</v>
      </c>
      <c r="AI98" s="33"/>
      <c r="AJ98" s="86">
        <f>IF(AND(AI98=$BJ$3),$C$98,0)</f>
        <v>0</v>
      </c>
      <c r="AK98" s="22">
        <f t="shared" si="119"/>
        <v>0</v>
      </c>
      <c r="AL98" s="18"/>
      <c r="AM98" s="22">
        <f>IF(AND(AL98=$BJ$3),$C$98,0)</f>
        <v>0</v>
      </c>
      <c r="AN98" s="82">
        <f t="shared" si="120"/>
        <v>0</v>
      </c>
      <c r="AO98" s="33"/>
      <c r="AP98" s="86">
        <f>IF(AND(AO98=$BJ$3),$C$98,0)</f>
        <v>0</v>
      </c>
      <c r="AQ98" s="22">
        <f t="shared" si="121"/>
        <v>0</v>
      </c>
      <c r="AR98" s="18"/>
      <c r="AS98" s="22">
        <f>IF(AND(AR98=$BJ$3),$C$98,0)</f>
        <v>0</v>
      </c>
      <c r="AT98" s="82">
        <f t="shared" si="122"/>
        <v>0</v>
      </c>
      <c r="AU98" s="33"/>
      <c r="AV98" s="86">
        <f>IF(AND(AU98=$BJ$3),$C$98,0)</f>
        <v>0</v>
      </c>
      <c r="AW98" s="22">
        <f t="shared" si="123"/>
        <v>0</v>
      </c>
      <c r="AX98" s="18"/>
      <c r="AY98" s="22">
        <f>IF(AND(AX98=$BJ$3),$C$98,0)</f>
        <v>0</v>
      </c>
      <c r="AZ98" s="82">
        <f t="shared" si="124"/>
        <v>0</v>
      </c>
      <c r="BA98" s="33"/>
      <c r="BB98" s="86">
        <f>IF(AND(BA98=$BJ$3),$C$98,0)</f>
        <v>0</v>
      </c>
      <c r="BC98" s="22">
        <f t="shared" si="125"/>
        <v>0</v>
      </c>
      <c r="BD98" s="11" t="s">
        <v>139</v>
      </c>
    </row>
    <row r="99" spans="2:56" x14ac:dyDescent="0.25">
      <c r="B99" s="88" t="s">
        <v>55</v>
      </c>
      <c r="C99" s="89">
        <v>2</v>
      </c>
      <c r="D99" s="96"/>
      <c r="E99" s="45">
        <f t="shared" si="105"/>
        <v>0</v>
      </c>
      <c r="F99" s="86">
        <f t="shared" si="106"/>
        <v>0</v>
      </c>
      <c r="G99" s="22">
        <f t="shared" si="104"/>
        <v>0</v>
      </c>
      <c r="H99" s="18">
        <f t="shared" si="107"/>
        <v>0</v>
      </c>
      <c r="I99" s="22">
        <f t="shared" si="108"/>
        <v>0</v>
      </c>
      <c r="J99" s="18">
        <f>IF(AND(H99=0),C99,0)</f>
        <v>2</v>
      </c>
      <c r="K99" s="83">
        <f t="shared" si="110"/>
        <v>0</v>
      </c>
      <c r="L99" s="18" t="str">
        <f t="shared" si="111"/>
        <v>belum</v>
      </c>
      <c r="M99" s="19"/>
      <c r="N99" s="18"/>
      <c r="O99" s="22">
        <f>IF(AND(N99=$BJ$3),$C$99,0)</f>
        <v>0</v>
      </c>
      <c r="P99" s="82">
        <f t="shared" si="112"/>
        <v>0</v>
      </c>
      <c r="Q99" s="33"/>
      <c r="R99" s="86">
        <f>IF(AND(Q99=$BJ$3),$C$99,0)</f>
        <v>0</v>
      </c>
      <c r="S99" s="22">
        <f t="shared" si="113"/>
        <v>0</v>
      </c>
      <c r="T99" s="18"/>
      <c r="U99" s="22">
        <f>IF(AND(T99=$BJ$3),$C$99,0)</f>
        <v>0</v>
      </c>
      <c r="V99" s="82">
        <f t="shared" si="114"/>
        <v>0</v>
      </c>
      <c r="W99" s="33"/>
      <c r="X99" s="86">
        <f>IF(AND(W99=$BJ$3),$C$99,0)</f>
        <v>0</v>
      </c>
      <c r="Y99" s="22">
        <f t="shared" si="115"/>
        <v>0</v>
      </c>
      <c r="Z99" s="18"/>
      <c r="AA99" s="22">
        <f>IF(AND(Z99=$BJ$3),$C$99,0)</f>
        <v>0</v>
      </c>
      <c r="AB99" s="82">
        <f t="shared" si="116"/>
        <v>0</v>
      </c>
      <c r="AC99" s="33"/>
      <c r="AD99" s="86">
        <f>IF(AND(AC99=$BJ$3),$C$99,0)</f>
        <v>0</v>
      </c>
      <c r="AE99" s="22">
        <f t="shared" si="117"/>
        <v>0</v>
      </c>
      <c r="AF99" s="18"/>
      <c r="AG99" s="22">
        <f>IF(AND(AF99=$BJ$3),$C$99,0)</f>
        <v>0</v>
      </c>
      <c r="AH99" s="82">
        <f t="shared" si="118"/>
        <v>0</v>
      </c>
      <c r="AI99" s="33"/>
      <c r="AJ99" s="86">
        <f>IF(AND(AI99=$BJ$3),$C$99,0)</f>
        <v>0</v>
      </c>
      <c r="AK99" s="22">
        <f t="shared" si="119"/>
        <v>0</v>
      </c>
      <c r="AL99" s="18"/>
      <c r="AM99" s="22">
        <f>IF(AND(AL99=$BJ$3),$C$99,0)</f>
        <v>0</v>
      </c>
      <c r="AN99" s="82">
        <f t="shared" si="120"/>
        <v>0</v>
      </c>
      <c r="AO99" s="33"/>
      <c r="AP99" s="86">
        <f>IF(AND(AO99=$BJ$3),$C$99,0)</f>
        <v>0</v>
      </c>
      <c r="AQ99" s="22">
        <f t="shared" si="121"/>
        <v>0</v>
      </c>
      <c r="AR99" s="18"/>
      <c r="AS99" s="22">
        <f>IF(AND(AR99=$BJ$3),$C$99,0)</f>
        <v>0</v>
      </c>
      <c r="AT99" s="82">
        <f t="shared" si="122"/>
        <v>0</v>
      </c>
      <c r="AU99" s="33"/>
      <c r="AV99" s="86">
        <f>IF(AND(AU99=$BJ$3),$C$99,0)</f>
        <v>0</v>
      </c>
      <c r="AW99" s="22">
        <f t="shared" si="123"/>
        <v>0</v>
      </c>
      <c r="AX99" s="18"/>
      <c r="AY99" s="22">
        <f>IF(AND(AX99=$BJ$3),$C$99,0)</f>
        <v>0</v>
      </c>
      <c r="AZ99" s="82">
        <f t="shared" si="124"/>
        <v>0</v>
      </c>
      <c r="BA99" s="33"/>
      <c r="BB99" s="86">
        <f>IF(AND(BA99=$BJ$3),$C$99,0)</f>
        <v>0</v>
      </c>
      <c r="BC99" s="22">
        <f t="shared" si="125"/>
        <v>0</v>
      </c>
      <c r="BD99" s="11" t="s">
        <v>139</v>
      </c>
    </row>
    <row r="100" spans="2:56" x14ac:dyDescent="0.25">
      <c r="B100" s="88" t="s">
        <v>56</v>
      </c>
      <c r="C100" s="89">
        <v>2</v>
      </c>
      <c r="D100" s="96"/>
      <c r="E100" s="45">
        <f t="shared" si="105"/>
        <v>0</v>
      </c>
      <c r="F100" s="86">
        <f t="shared" si="106"/>
        <v>0</v>
      </c>
      <c r="G100" s="22">
        <f t="shared" si="104"/>
        <v>0</v>
      </c>
      <c r="H100" s="18">
        <f t="shared" si="107"/>
        <v>0</v>
      </c>
      <c r="I100" s="22">
        <f t="shared" si="108"/>
        <v>0</v>
      </c>
      <c r="J100" s="18">
        <f>IF(AND(H100&gt;1),0,C100)</f>
        <v>2</v>
      </c>
      <c r="K100" s="83">
        <f t="shared" si="110"/>
        <v>0</v>
      </c>
      <c r="L100" s="18" t="str">
        <f t="shared" si="111"/>
        <v>belum</v>
      </c>
      <c r="M100" s="19"/>
      <c r="N100" s="18"/>
      <c r="O100" s="22">
        <f>IF(AND(N100=$BJ$3),$C$100,0)</f>
        <v>0</v>
      </c>
      <c r="P100" s="82">
        <f t="shared" si="112"/>
        <v>0</v>
      </c>
      <c r="Q100" s="33"/>
      <c r="R100" s="86">
        <f>IF(AND(Q100=$BJ$3),$C$100,0)</f>
        <v>0</v>
      </c>
      <c r="S100" s="22">
        <f t="shared" si="113"/>
        <v>0</v>
      </c>
      <c r="T100" s="18"/>
      <c r="U100" s="22">
        <f>IF(AND(T100=$BJ$3),$C$100,0)</f>
        <v>0</v>
      </c>
      <c r="V100" s="82">
        <f t="shared" si="114"/>
        <v>0</v>
      </c>
      <c r="W100" s="33"/>
      <c r="X100" s="86">
        <f>IF(AND(W100=$BJ$3),$C$100,0)</f>
        <v>0</v>
      </c>
      <c r="Y100" s="22">
        <f t="shared" si="115"/>
        <v>0</v>
      </c>
      <c r="Z100" s="18"/>
      <c r="AA100" s="22">
        <f>IF(AND(Z100=$BJ$3),$C$100,0)</f>
        <v>0</v>
      </c>
      <c r="AB100" s="82">
        <f t="shared" si="116"/>
        <v>0</v>
      </c>
      <c r="AC100" s="33"/>
      <c r="AD100" s="86">
        <f>IF(AND(AC100=$BJ$3),$C$100,0)</f>
        <v>0</v>
      </c>
      <c r="AE100" s="22">
        <f t="shared" si="117"/>
        <v>0</v>
      </c>
      <c r="AF100" s="18"/>
      <c r="AG100" s="22">
        <f>IF(AND(AF100=$BJ$3),$C$100,0)</f>
        <v>0</v>
      </c>
      <c r="AH100" s="82">
        <f t="shared" si="118"/>
        <v>0</v>
      </c>
      <c r="AI100" s="33"/>
      <c r="AJ100" s="86">
        <f>IF(AND(AI100=$BJ$3),$C$100,0)</f>
        <v>0</v>
      </c>
      <c r="AK100" s="22">
        <f t="shared" si="119"/>
        <v>0</v>
      </c>
      <c r="AL100" s="18"/>
      <c r="AM100" s="22">
        <f>IF(AND(AL100=$BJ$3),$C$100,0)</f>
        <v>0</v>
      </c>
      <c r="AN100" s="82">
        <f t="shared" si="120"/>
        <v>0</v>
      </c>
      <c r="AO100" s="33"/>
      <c r="AP100" s="86">
        <f>IF(AND(AO100=$BJ$3),$C$100,0)</f>
        <v>0</v>
      </c>
      <c r="AQ100" s="22">
        <f t="shared" si="121"/>
        <v>0</v>
      </c>
      <c r="AR100" s="18"/>
      <c r="AS100" s="22">
        <f>IF(AND(AR100=$BJ$3),$C$100,0)</f>
        <v>0</v>
      </c>
      <c r="AT100" s="82">
        <f t="shared" si="122"/>
        <v>0</v>
      </c>
      <c r="AU100" s="33"/>
      <c r="AV100" s="86">
        <f>IF(AND(AU100=$BJ$3),$C$100,0)</f>
        <v>0</v>
      </c>
      <c r="AW100" s="22">
        <f t="shared" si="123"/>
        <v>0</v>
      </c>
      <c r="AX100" s="18"/>
      <c r="AY100" s="22">
        <f>IF(AND(AX100=$BJ$3),$C$100,0)</f>
        <v>0</v>
      </c>
      <c r="AZ100" s="82">
        <f t="shared" si="124"/>
        <v>0</v>
      </c>
      <c r="BA100" s="33"/>
      <c r="BB100" s="86">
        <f>IF(AND(BA100=$BJ$3),$C$100,0)</f>
        <v>0</v>
      </c>
      <c r="BC100" s="22">
        <f t="shared" si="125"/>
        <v>0</v>
      </c>
      <c r="BD100" s="11" t="s">
        <v>139</v>
      </c>
    </row>
    <row r="101" spans="2:56" x14ac:dyDescent="0.25">
      <c r="B101" s="88" t="s">
        <v>57</v>
      </c>
      <c r="C101" s="89">
        <v>1</v>
      </c>
      <c r="D101" s="96"/>
      <c r="E101" s="45">
        <f t="shared" si="105"/>
        <v>0</v>
      </c>
      <c r="F101" s="86">
        <f t="shared" si="106"/>
        <v>0</v>
      </c>
      <c r="G101" s="22">
        <f t="shared" si="104"/>
        <v>0</v>
      </c>
      <c r="H101" s="18">
        <f t="shared" si="107"/>
        <v>0</v>
      </c>
      <c r="I101" s="22">
        <f t="shared" si="108"/>
        <v>0</v>
      </c>
      <c r="J101" s="18">
        <f>IF(AND(H101&gt;1),0,C101)</f>
        <v>1</v>
      </c>
      <c r="K101" s="83">
        <f t="shared" si="110"/>
        <v>0</v>
      </c>
      <c r="L101" s="18" t="str">
        <f t="shared" si="111"/>
        <v>belum</v>
      </c>
      <c r="M101" s="19"/>
      <c r="N101" s="18"/>
      <c r="O101" s="22">
        <f>IF(AND(N101=$BJ$3),$C$101,0)</f>
        <v>0</v>
      </c>
      <c r="P101" s="82">
        <f t="shared" si="112"/>
        <v>0</v>
      </c>
      <c r="Q101" s="33"/>
      <c r="R101" s="86">
        <f>IF(AND(Q101=$BJ$3),$C$101,0)</f>
        <v>0</v>
      </c>
      <c r="S101" s="22">
        <f t="shared" si="113"/>
        <v>0</v>
      </c>
      <c r="T101" s="18"/>
      <c r="U101" s="22">
        <f>IF(AND(T101=$BJ$3),$C$101,0)</f>
        <v>0</v>
      </c>
      <c r="V101" s="82">
        <f t="shared" si="114"/>
        <v>0</v>
      </c>
      <c r="W101" s="33"/>
      <c r="X101" s="86">
        <f>IF(AND(W101=$BJ$3),$C$101,0)</f>
        <v>0</v>
      </c>
      <c r="Y101" s="22">
        <f t="shared" si="115"/>
        <v>0</v>
      </c>
      <c r="Z101" s="18"/>
      <c r="AA101" s="22">
        <f>IF(AND(Z101=$BJ$3),$C$101,0)</f>
        <v>0</v>
      </c>
      <c r="AB101" s="82">
        <f t="shared" si="116"/>
        <v>0</v>
      </c>
      <c r="AC101" s="33"/>
      <c r="AD101" s="86">
        <f>IF(AND(AC101=$BJ$3),$C$101,0)</f>
        <v>0</v>
      </c>
      <c r="AE101" s="22">
        <f t="shared" si="117"/>
        <v>0</v>
      </c>
      <c r="AF101" s="18"/>
      <c r="AG101" s="22">
        <f>IF(AND(AF101=$BJ$3),$C$101,0)</f>
        <v>0</v>
      </c>
      <c r="AH101" s="82">
        <f t="shared" si="118"/>
        <v>0</v>
      </c>
      <c r="AI101" s="33"/>
      <c r="AJ101" s="86">
        <f>IF(AND(AI101=$BJ$3),$C$101,0)</f>
        <v>0</v>
      </c>
      <c r="AK101" s="22">
        <f t="shared" si="119"/>
        <v>0</v>
      </c>
      <c r="AL101" s="18"/>
      <c r="AM101" s="22">
        <f>IF(AND(AL101=$BJ$3),$C$101,0)</f>
        <v>0</v>
      </c>
      <c r="AN101" s="82">
        <f t="shared" si="120"/>
        <v>0</v>
      </c>
      <c r="AO101" s="33"/>
      <c r="AP101" s="86">
        <f>IF(AND(AO101=$BJ$3),$C$101,0)</f>
        <v>0</v>
      </c>
      <c r="AQ101" s="22">
        <f t="shared" si="121"/>
        <v>0</v>
      </c>
      <c r="AR101" s="18"/>
      <c r="AS101" s="22">
        <f>IF(AND(AR101=$BJ$3),$C$101,0)</f>
        <v>0</v>
      </c>
      <c r="AT101" s="82">
        <f t="shared" si="122"/>
        <v>0</v>
      </c>
      <c r="AU101" s="33"/>
      <c r="AV101" s="86">
        <f>IF(AND(AU101=$BJ$3),$C$101,0)</f>
        <v>0</v>
      </c>
      <c r="AW101" s="22">
        <f t="shared" si="123"/>
        <v>0</v>
      </c>
      <c r="AX101" s="18"/>
      <c r="AY101" s="22">
        <f>IF(AND(AX101=$BJ$3),$C$101,0)</f>
        <v>0</v>
      </c>
      <c r="AZ101" s="82">
        <f t="shared" si="124"/>
        <v>0</v>
      </c>
      <c r="BA101" s="33"/>
      <c r="BB101" s="86">
        <f>IF(AND(BA101=$BJ$3),$C$101,0)</f>
        <v>0</v>
      </c>
      <c r="BC101" s="22">
        <f t="shared" si="125"/>
        <v>0</v>
      </c>
      <c r="BD101" s="11" t="s">
        <v>139</v>
      </c>
    </row>
    <row r="102" spans="2:56" x14ac:dyDescent="0.25">
      <c r="B102" s="146" t="s">
        <v>21</v>
      </c>
      <c r="C102" s="23">
        <f>SUM(C90:C101)</f>
        <v>20</v>
      </c>
      <c r="D102" s="28"/>
      <c r="F102" s="28">
        <f>SUM(F90:F101)</f>
        <v>0</v>
      </c>
      <c r="H102" s="28">
        <f>SUM(H90:H101)</f>
        <v>0</v>
      </c>
      <c r="I102" s="28">
        <f>SUM(I90:I101)</f>
        <v>0</v>
      </c>
      <c r="J102" s="28">
        <f>SUM(J90:J101)</f>
        <v>20</v>
      </c>
      <c r="K102" s="28">
        <f>SUM(K90:K101)</f>
        <v>0</v>
      </c>
      <c r="N102" s="22"/>
      <c r="O102" s="7">
        <f>SUM(O90:O101)</f>
        <v>0</v>
      </c>
      <c r="P102" s="85"/>
      <c r="R102" s="87">
        <f>SUM(R90:R101)</f>
        <v>0</v>
      </c>
      <c r="S102" s="7"/>
      <c r="T102" s="22"/>
      <c r="U102" s="7">
        <f>SUM(U90:U101)</f>
        <v>0</v>
      </c>
      <c r="V102" s="85"/>
      <c r="X102" s="87">
        <f>SUM(X90:X101)</f>
        <v>0</v>
      </c>
      <c r="Y102" s="7"/>
      <c r="Z102" s="22"/>
      <c r="AA102" s="7">
        <f>SUM(AA90:AA101)</f>
        <v>0</v>
      </c>
      <c r="AB102" s="85"/>
      <c r="AD102" s="87">
        <f>SUM(AD90:AD101)</f>
        <v>0</v>
      </c>
      <c r="AE102" s="7"/>
      <c r="AF102" s="22"/>
      <c r="AG102" s="7">
        <f>SUM(AG90:AG101)</f>
        <v>0</v>
      </c>
      <c r="AH102" s="85"/>
      <c r="AJ102" s="87">
        <f>SUM(AJ90:AJ101)</f>
        <v>0</v>
      </c>
      <c r="AK102" s="7"/>
      <c r="AL102" s="22"/>
      <c r="AM102" s="7">
        <f>SUM(AM90:AM101)</f>
        <v>0</v>
      </c>
      <c r="AN102" s="85"/>
      <c r="AP102" s="87">
        <f>SUM(AP90:AP101)</f>
        <v>0</v>
      </c>
      <c r="AQ102" s="7"/>
      <c r="AR102" s="22"/>
      <c r="AS102" s="7">
        <f>SUM(AS90:AS101)</f>
        <v>0</v>
      </c>
      <c r="AT102" s="85"/>
      <c r="AV102" s="87">
        <f>SUM(AV90:AV101)</f>
        <v>0</v>
      </c>
      <c r="AW102" s="7"/>
      <c r="AX102" s="22"/>
      <c r="AY102" s="7">
        <f>SUM(AY90:AY101)</f>
        <v>0</v>
      </c>
      <c r="AZ102" s="85"/>
      <c r="BB102" s="87">
        <f>SUM(BB90:BB101)</f>
        <v>0</v>
      </c>
      <c r="BC102" s="28"/>
      <c r="BD102" s="11" t="s">
        <v>139</v>
      </c>
    </row>
    <row r="103" spans="2:56" x14ac:dyDescent="0.25">
      <c r="B103" s="146" t="s">
        <v>109</v>
      </c>
      <c r="C103" s="53">
        <f>I102/C102</f>
        <v>0</v>
      </c>
      <c r="D103" s="28"/>
      <c r="BD103" s="11" t="s">
        <v>139</v>
      </c>
    </row>
    <row r="104" spans="2:56" x14ac:dyDescent="0.25">
      <c r="BD104" s="11" t="s">
        <v>139</v>
      </c>
    </row>
    <row r="105" spans="2:56" hidden="1" x14ac:dyDescent="0.25">
      <c r="B105" s="189" t="s">
        <v>81</v>
      </c>
      <c r="C105" s="189"/>
      <c r="D105" s="189"/>
      <c r="E105" s="198" t="s">
        <v>98</v>
      </c>
      <c r="F105" s="22"/>
      <c r="G105" s="22">
        <v>1</v>
      </c>
      <c r="H105" s="22" t="s">
        <v>100</v>
      </c>
      <c r="I105" s="22"/>
      <c r="J105" s="22"/>
      <c r="K105" s="82"/>
      <c r="L105" s="192" t="s">
        <v>136</v>
      </c>
      <c r="N105" s="192" t="s">
        <v>140</v>
      </c>
      <c r="O105" s="192"/>
      <c r="P105" s="192"/>
      <c r="Q105" s="199"/>
      <c r="R105" s="192"/>
      <c r="S105" s="192"/>
      <c r="T105" s="192"/>
      <c r="U105" s="192"/>
      <c r="V105" s="192"/>
      <c r="W105" s="199"/>
      <c r="X105" s="192"/>
      <c r="Y105" s="192"/>
      <c r="Z105" s="192"/>
      <c r="AA105" s="192"/>
      <c r="AB105" s="192"/>
      <c r="AC105" s="199"/>
      <c r="AD105" s="192"/>
      <c r="AE105" s="192"/>
      <c r="AF105" s="192"/>
      <c r="AG105" s="192"/>
      <c r="AH105" s="192"/>
      <c r="AI105" s="199"/>
      <c r="AJ105" s="192"/>
      <c r="AK105" s="192"/>
      <c r="AL105" s="192"/>
      <c r="AM105" s="192"/>
      <c r="AN105" s="192"/>
      <c r="AO105" s="199"/>
      <c r="AP105" s="192"/>
      <c r="AQ105" s="192"/>
      <c r="AR105" s="192"/>
      <c r="AS105" s="192"/>
      <c r="AT105" s="192"/>
      <c r="AU105" s="199"/>
      <c r="AV105" s="192"/>
      <c r="AW105" s="192"/>
      <c r="AX105" s="192"/>
      <c r="AY105" s="192"/>
      <c r="AZ105" s="192"/>
      <c r="BA105" s="199"/>
      <c r="BB105" s="19"/>
      <c r="BC105" s="19"/>
      <c r="BD105" s="11" t="s">
        <v>138</v>
      </c>
    </row>
    <row r="106" spans="2:56" hidden="1" x14ac:dyDescent="0.25">
      <c r="B106" s="8" t="s">
        <v>8</v>
      </c>
      <c r="C106" s="23" t="s">
        <v>9</v>
      </c>
      <c r="D106" s="23" t="s">
        <v>10</v>
      </c>
      <c r="E106" s="198"/>
      <c r="F106" s="22"/>
      <c r="G106" s="22" t="str">
        <f t="shared" si="103"/>
        <v>nilai</v>
      </c>
      <c r="H106" s="22" t="s">
        <v>122</v>
      </c>
      <c r="I106" s="22" t="s">
        <v>99</v>
      </c>
      <c r="J106" s="22" t="s">
        <v>129</v>
      </c>
      <c r="K106" s="82" t="s">
        <v>123</v>
      </c>
      <c r="L106" s="192"/>
      <c r="N106" s="45">
        <v>1</v>
      </c>
      <c r="O106" s="45"/>
      <c r="P106" s="45"/>
      <c r="Q106" s="45">
        <v>2</v>
      </c>
      <c r="R106" s="45"/>
      <c r="S106" s="45"/>
      <c r="T106" s="45">
        <v>3</v>
      </c>
      <c r="U106" s="45"/>
      <c r="V106" s="45"/>
      <c r="W106" s="45">
        <v>4</v>
      </c>
      <c r="X106" s="45"/>
      <c r="Y106" s="45"/>
      <c r="Z106" s="45">
        <v>5</v>
      </c>
      <c r="AA106" s="45"/>
      <c r="AB106" s="45"/>
      <c r="AC106" s="45">
        <v>6</v>
      </c>
      <c r="AD106" s="45"/>
      <c r="AE106" s="45"/>
      <c r="AF106" s="45">
        <v>7</v>
      </c>
      <c r="AG106" s="45"/>
      <c r="AH106" s="45"/>
      <c r="AI106" s="45">
        <v>8</v>
      </c>
      <c r="AJ106" s="45"/>
      <c r="AK106" s="45"/>
      <c r="AL106" s="45">
        <v>9</v>
      </c>
      <c r="AM106" s="45"/>
      <c r="AN106" s="45"/>
      <c r="AO106" s="45">
        <v>10</v>
      </c>
      <c r="AP106" s="45"/>
      <c r="AQ106" s="45"/>
      <c r="AR106" s="45">
        <v>11</v>
      </c>
      <c r="AS106" s="45"/>
      <c r="AT106" s="45"/>
      <c r="AU106" s="45">
        <v>12</v>
      </c>
      <c r="AV106" s="45"/>
      <c r="AW106" s="45"/>
      <c r="AX106" s="45">
        <v>13</v>
      </c>
      <c r="AY106" s="45"/>
      <c r="AZ106" s="45"/>
      <c r="BA106" s="45">
        <v>14</v>
      </c>
      <c r="BB106" s="19"/>
      <c r="BC106" s="19"/>
      <c r="BD106" s="11" t="s">
        <v>138</v>
      </c>
    </row>
    <row r="107" spans="2:56" hidden="1" x14ac:dyDescent="0.25">
      <c r="B107" s="6" t="str">
        <f>PROSES!B106</f>
        <v>PAI Islam dan Disiplin Ilmu</v>
      </c>
      <c r="C107" s="28">
        <f>PROSES!C106</f>
        <v>1</v>
      </c>
      <c r="D107" s="28">
        <f>PROSES!D106</f>
        <v>0</v>
      </c>
      <c r="E107" s="28">
        <f>PROSES!E106</f>
        <v>0</v>
      </c>
      <c r="F107" s="22">
        <f t="shared" ref="F107:F120" si="126">IF(AND(E107=0),0,C107)</f>
        <v>0</v>
      </c>
      <c r="G107" s="22">
        <f t="shared" si="103"/>
        <v>0</v>
      </c>
      <c r="H107" s="18">
        <f t="shared" ref="H107:H120" si="127">IF(AND(D107=$BF$3),$BG$3,IF(AND(D107=$BF$5),$BG$5,IF(AND(D107=$BF$6),$BG$6,IF(AND(D107=$BF$7),$BG$7,IF(AND(D107=$BF$8),$BG$8,IF(AND(D107=$BF$9),$BG$9,IF(AND(D107=$BF$10),$BG$10,IF(AND(D107=$BF$11),$BG$11))))))))</f>
        <v>0</v>
      </c>
      <c r="I107" s="22">
        <f t="shared" ref="I107:I120" si="128">H107*C107</f>
        <v>0</v>
      </c>
      <c r="J107" s="18">
        <f t="shared" ref="J107:J120" si="129">IF(AND(H107&gt;1),0,C107)</f>
        <v>1</v>
      </c>
      <c r="K107" s="18">
        <f t="shared" ref="K107:K120" si="130">IF(AND(J107=0),C107,0)</f>
        <v>0</v>
      </c>
      <c r="L107" s="155" t="str">
        <f t="shared" ref="L107:L120" si="131">IF(AND(J107=0),"lulus","belum")</f>
        <v>belum</v>
      </c>
      <c r="M107" s="19"/>
      <c r="N107" s="33"/>
      <c r="O107" s="22">
        <f>IF(AND(N107=$BJ$3),$C$107,0)</f>
        <v>0</v>
      </c>
      <c r="P107" s="22">
        <f t="shared" ref="P107:P120" si="132">IF(AND(N107&gt;0),1,0)</f>
        <v>0</v>
      </c>
      <c r="Q107" s="18"/>
      <c r="R107" s="22">
        <f>IF(AND(Q107=$BJ$3),$C$107,0)</f>
        <v>0</v>
      </c>
      <c r="S107" s="22">
        <f t="shared" ref="S107:S120" si="133">IF(AND(Q107&gt;0),1,0)</f>
        <v>0</v>
      </c>
      <c r="T107" s="33"/>
      <c r="U107" s="22">
        <f>IF(AND(T107=$BJ$3),$C$107,0)</f>
        <v>0</v>
      </c>
      <c r="V107" s="22">
        <f t="shared" ref="V107:V120" si="134">IF(AND(T107&gt;0),1,0)</f>
        <v>0</v>
      </c>
      <c r="W107" s="18"/>
      <c r="X107" s="22">
        <f>IF(AND(W107=$BJ$3),$C$107,0)</f>
        <v>0</v>
      </c>
      <c r="Y107" s="22">
        <f t="shared" ref="Y107:Y120" si="135">IF(AND(W107&gt;0),1,0)</f>
        <v>0</v>
      </c>
      <c r="Z107" s="33"/>
      <c r="AA107" s="22">
        <f>IF(AND(Z107=$BJ$3),$C$107,0)</f>
        <v>0</v>
      </c>
      <c r="AB107" s="22">
        <f t="shared" ref="AB107:AB120" si="136">IF(AND(Z107&gt;0),1,0)</f>
        <v>0</v>
      </c>
      <c r="AC107" s="18"/>
      <c r="AD107" s="22">
        <f>IF(AND(AC107=$BJ$3),$C$107,0)</f>
        <v>0</v>
      </c>
      <c r="AE107" s="22">
        <f t="shared" ref="AE107:AE120" si="137">IF(AND(AC107&gt;0),1,0)</f>
        <v>0</v>
      </c>
      <c r="AF107" s="33"/>
      <c r="AG107" s="22">
        <f>IF(AND(AF107=$BJ$3),$C$107,0)</f>
        <v>0</v>
      </c>
      <c r="AH107" s="22">
        <f t="shared" ref="AH107:AH120" si="138">IF(AND(AF107&gt;0),1,0)</f>
        <v>0</v>
      </c>
      <c r="AI107" s="18"/>
      <c r="AJ107" s="22">
        <f>IF(AND(AI107=$BJ$3),$C$107,0)</f>
        <v>0</v>
      </c>
      <c r="AK107" s="22">
        <f t="shared" ref="AK107:AK120" si="139">IF(AND(AI107&gt;0),1,0)</f>
        <v>0</v>
      </c>
      <c r="AL107" s="33"/>
      <c r="AM107" s="22">
        <f>IF(AND(AL107=$BJ$3),$C$107,0)</f>
        <v>0</v>
      </c>
      <c r="AN107" s="22">
        <f t="shared" ref="AN107:AN120" si="140">IF(AND(AL107&gt;0),1,0)</f>
        <v>0</v>
      </c>
      <c r="AO107" s="18"/>
      <c r="AP107" s="22">
        <f>IF(AND(AO107=$BJ$3),$C$107,0)</f>
        <v>0</v>
      </c>
      <c r="AQ107" s="22">
        <f t="shared" ref="AQ107:AQ120" si="141">IF(AND(AO107&gt;0),1,0)</f>
        <v>0</v>
      </c>
      <c r="AR107" s="33"/>
      <c r="AS107" s="22">
        <f>IF(AND(AR107=$BJ$3),$C$107,0)</f>
        <v>0</v>
      </c>
      <c r="AT107" s="22">
        <f t="shared" ref="AT107:AT120" si="142">IF(AND(AR107&gt;0),1,0)</f>
        <v>0</v>
      </c>
      <c r="AU107" s="18"/>
      <c r="AV107" s="22">
        <f>IF(AND(AU107=$BJ$3),$C$107,0)</f>
        <v>0</v>
      </c>
      <c r="AW107" s="22">
        <f t="shared" ref="AW107:AW120" si="143">IF(AND(AU107&gt;0),1,0)</f>
        <v>0</v>
      </c>
      <c r="AX107" s="33"/>
      <c r="AY107" s="22">
        <f>IF(AND(AX107=$BJ$3),$C$107,0)</f>
        <v>0</v>
      </c>
      <c r="AZ107" s="22">
        <f t="shared" ref="AZ107:AZ120" si="144">IF(AND(AX107&gt;0),1,0)</f>
        <v>0</v>
      </c>
      <c r="BA107" s="18"/>
      <c r="BB107" s="22">
        <f>IF(AND(BA107=$BJ$3),$C$107,0)</f>
        <v>0</v>
      </c>
      <c r="BC107" s="22">
        <f t="shared" ref="BC107:BC120" si="145">IF(AND(BA107&gt;0),1,0)</f>
        <v>0</v>
      </c>
      <c r="BD107" s="11" t="s">
        <v>138</v>
      </c>
    </row>
    <row r="108" spans="2:56" hidden="1" x14ac:dyDescent="0.25">
      <c r="B108" s="6" t="str">
        <f>PROSES!B107</f>
        <v>Kimia Klinik</v>
      </c>
      <c r="C108" s="28">
        <f>PROSES!C107</f>
        <v>2</v>
      </c>
      <c r="D108" s="28">
        <f>PROSES!D107</f>
        <v>0</v>
      </c>
      <c r="E108" s="28">
        <f>PROSES!E107</f>
        <v>0</v>
      </c>
      <c r="F108" s="22">
        <f t="shared" si="126"/>
        <v>0</v>
      </c>
      <c r="G108" s="22">
        <f t="shared" si="103"/>
        <v>0</v>
      </c>
      <c r="H108" s="18">
        <f t="shared" si="127"/>
        <v>0</v>
      </c>
      <c r="I108" s="22">
        <f t="shared" si="128"/>
        <v>0</v>
      </c>
      <c r="J108" s="18">
        <f t="shared" si="129"/>
        <v>2</v>
      </c>
      <c r="K108" s="18">
        <f t="shared" si="130"/>
        <v>0</v>
      </c>
      <c r="L108" s="18" t="str">
        <f t="shared" si="131"/>
        <v>belum</v>
      </c>
      <c r="M108" s="19"/>
      <c r="N108" s="33"/>
      <c r="O108" s="22">
        <f>IF(AND(N108=$BJ$3),$C$108,0)</f>
        <v>0</v>
      </c>
      <c r="P108" s="22">
        <f t="shared" si="132"/>
        <v>0</v>
      </c>
      <c r="Q108" s="18"/>
      <c r="R108" s="22">
        <f>IF(AND(Q108=$BJ$3),$C$108,0)</f>
        <v>0</v>
      </c>
      <c r="S108" s="22">
        <f t="shared" si="133"/>
        <v>0</v>
      </c>
      <c r="T108" s="33"/>
      <c r="U108" s="22">
        <f>IF(AND(T108=$BJ$3),$C$108,0)</f>
        <v>0</v>
      </c>
      <c r="V108" s="22">
        <f t="shared" si="134"/>
        <v>0</v>
      </c>
      <c r="W108" s="18"/>
      <c r="X108" s="22">
        <f>IF(AND(W108=$BJ$3),$C$108,0)</f>
        <v>0</v>
      </c>
      <c r="Y108" s="22">
        <f t="shared" si="135"/>
        <v>0</v>
      </c>
      <c r="Z108" s="33"/>
      <c r="AA108" s="22">
        <f>IF(AND(Z108=$BJ$3),$C$108,0)</f>
        <v>0</v>
      </c>
      <c r="AB108" s="22">
        <f t="shared" si="136"/>
        <v>0</v>
      </c>
      <c r="AC108" s="18"/>
      <c r="AD108" s="22">
        <f>IF(AND(AC108=$BJ$3),$C$108,0)</f>
        <v>0</v>
      </c>
      <c r="AE108" s="22">
        <f t="shared" si="137"/>
        <v>0</v>
      </c>
      <c r="AF108" s="33"/>
      <c r="AG108" s="22">
        <f>IF(AND(AF108=$BJ$3),$C$108,0)</f>
        <v>0</v>
      </c>
      <c r="AH108" s="22">
        <f t="shared" si="138"/>
        <v>0</v>
      </c>
      <c r="AI108" s="18"/>
      <c r="AJ108" s="22">
        <f>IF(AND(AI108=$BJ$3),$C$108,0)</f>
        <v>0</v>
      </c>
      <c r="AK108" s="22">
        <f t="shared" si="139"/>
        <v>0</v>
      </c>
      <c r="AL108" s="33"/>
      <c r="AM108" s="22">
        <f>IF(AND(AL108=$BJ$3),$C$108,0)</f>
        <v>0</v>
      </c>
      <c r="AN108" s="22">
        <f t="shared" si="140"/>
        <v>0</v>
      </c>
      <c r="AO108" s="18"/>
      <c r="AP108" s="22">
        <f>IF(AND(AO108=$BJ$3),$C$108,0)</f>
        <v>0</v>
      </c>
      <c r="AQ108" s="22">
        <f t="shared" si="141"/>
        <v>0</v>
      </c>
      <c r="AR108" s="33"/>
      <c r="AS108" s="22">
        <f>IF(AND(AR108=$BJ$3),$C$108,0)</f>
        <v>0</v>
      </c>
      <c r="AT108" s="22">
        <f t="shared" si="142"/>
        <v>0</v>
      </c>
      <c r="AU108" s="18"/>
      <c r="AV108" s="22">
        <f>IF(AND(AU108=$BJ$3),$C$108,0)</f>
        <v>0</v>
      </c>
      <c r="AW108" s="22">
        <f t="shared" si="143"/>
        <v>0</v>
      </c>
      <c r="AX108" s="33"/>
      <c r="AY108" s="22">
        <f>IF(AND(AX108=$BJ$3),$C$108,0)</f>
        <v>0</v>
      </c>
      <c r="AZ108" s="22">
        <f t="shared" si="144"/>
        <v>0</v>
      </c>
      <c r="BA108" s="18"/>
      <c r="BB108" s="22">
        <f>IF(AND(BA108=$BJ$3),$C$108,0)</f>
        <v>0</v>
      </c>
      <c r="BC108" s="22">
        <f t="shared" si="145"/>
        <v>0</v>
      </c>
      <c r="BD108" s="11" t="s">
        <v>138</v>
      </c>
    </row>
    <row r="109" spans="2:56" hidden="1" x14ac:dyDescent="0.25">
      <c r="B109" s="6" t="str">
        <f>PROSES!B108</f>
        <v>Praktikum Kimia Klinik</v>
      </c>
      <c r="C109" s="28">
        <f>PROSES!C108</f>
        <v>1</v>
      </c>
      <c r="D109" s="28">
        <f>PROSES!D108</f>
        <v>0</v>
      </c>
      <c r="E109" s="28">
        <f>PROSES!E108</f>
        <v>0</v>
      </c>
      <c r="F109" s="22">
        <f t="shared" si="126"/>
        <v>0</v>
      </c>
      <c r="G109" s="22">
        <f t="shared" si="103"/>
        <v>0</v>
      </c>
      <c r="H109" s="18">
        <f t="shared" si="127"/>
        <v>0</v>
      </c>
      <c r="I109" s="22">
        <f t="shared" si="128"/>
        <v>0</v>
      </c>
      <c r="J109" s="18">
        <f t="shared" si="129"/>
        <v>1</v>
      </c>
      <c r="K109" s="18">
        <f t="shared" si="130"/>
        <v>0</v>
      </c>
      <c r="L109" s="18" t="str">
        <f t="shared" si="131"/>
        <v>belum</v>
      </c>
      <c r="M109" s="19"/>
      <c r="N109" s="33"/>
      <c r="O109" s="22">
        <f>IF(AND(N109=$BJ$3),$C$109,0)</f>
        <v>0</v>
      </c>
      <c r="P109" s="22">
        <f t="shared" si="132"/>
        <v>0</v>
      </c>
      <c r="Q109" s="18"/>
      <c r="R109" s="22">
        <f>IF(AND(Q109=$BJ$3),$C$109,0)</f>
        <v>0</v>
      </c>
      <c r="S109" s="22">
        <f t="shared" si="133"/>
        <v>0</v>
      </c>
      <c r="T109" s="33"/>
      <c r="U109" s="22">
        <f>IF(AND(T109=$BJ$3),$C$109,0)</f>
        <v>0</v>
      </c>
      <c r="V109" s="22">
        <f t="shared" si="134"/>
        <v>0</v>
      </c>
      <c r="W109" s="18"/>
      <c r="X109" s="22">
        <f>IF(AND(W109=$BJ$3),$C$109,0)</f>
        <v>0</v>
      </c>
      <c r="Y109" s="22">
        <f t="shared" si="135"/>
        <v>0</v>
      </c>
      <c r="Z109" s="33"/>
      <c r="AA109" s="22">
        <f>IF(AND(Z109=$BJ$3),$C$109,0)</f>
        <v>0</v>
      </c>
      <c r="AB109" s="22">
        <f t="shared" si="136"/>
        <v>0</v>
      </c>
      <c r="AC109" s="18"/>
      <c r="AD109" s="22">
        <f>IF(AND(AC109=$BJ$3),$C$109,0)</f>
        <v>0</v>
      </c>
      <c r="AE109" s="22">
        <f t="shared" si="137"/>
        <v>0</v>
      </c>
      <c r="AF109" s="33"/>
      <c r="AG109" s="22">
        <f>IF(AND(AF109=$BJ$3),$C$109,0)</f>
        <v>0</v>
      </c>
      <c r="AH109" s="22">
        <f t="shared" si="138"/>
        <v>0</v>
      </c>
      <c r="AI109" s="18"/>
      <c r="AJ109" s="22">
        <f>IF(AND(AI109=$BJ$3),$C$109,0)</f>
        <v>0</v>
      </c>
      <c r="AK109" s="22">
        <f t="shared" si="139"/>
        <v>0</v>
      </c>
      <c r="AL109" s="33"/>
      <c r="AM109" s="22">
        <f>IF(AND(AL109=$BJ$3),$C$109,0)</f>
        <v>0</v>
      </c>
      <c r="AN109" s="22">
        <f t="shared" si="140"/>
        <v>0</v>
      </c>
      <c r="AO109" s="18"/>
      <c r="AP109" s="22">
        <f>IF(AND(AO109=$BJ$3),$C$109,0)</f>
        <v>0</v>
      </c>
      <c r="AQ109" s="22">
        <f t="shared" si="141"/>
        <v>0</v>
      </c>
      <c r="AR109" s="33"/>
      <c r="AS109" s="22">
        <f>IF(AND(AR109=$BJ$3),$C$109,0)</f>
        <v>0</v>
      </c>
      <c r="AT109" s="22">
        <f t="shared" si="142"/>
        <v>0</v>
      </c>
      <c r="AU109" s="18"/>
      <c r="AV109" s="22">
        <f>IF(AND(AU109=$BJ$3),$C$109,0)</f>
        <v>0</v>
      </c>
      <c r="AW109" s="22">
        <f t="shared" si="143"/>
        <v>0</v>
      </c>
      <c r="AX109" s="33"/>
      <c r="AY109" s="22">
        <f>IF(AND(AX109=$BJ$3),$C$109,0)</f>
        <v>0</v>
      </c>
      <c r="AZ109" s="22">
        <f t="shared" si="144"/>
        <v>0</v>
      </c>
      <c r="BA109" s="18"/>
      <c r="BB109" s="22">
        <f>IF(AND(BA109=$BJ$3),$C$109,0)</f>
        <v>0</v>
      </c>
      <c r="BC109" s="22">
        <f t="shared" si="145"/>
        <v>0</v>
      </c>
      <c r="BD109" s="11" t="s">
        <v>138</v>
      </c>
    </row>
    <row r="110" spans="2:56" hidden="1" x14ac:dyDescent="0.25">
      <c r="B110" s="6" t="str">
        <f>PROSES!B109</f>
        <v>Biofarmasi</v>
      </c>
      <c r="C110" s="28">
        <f>PROSES!C109</f>
        <v>2</v>
      </c>
      <c r="D110" s="28">
        <f>PROSES!D109</f>
        <v>0</v>
      </c>
      <c r="E110" s="28">
        <f>PROSES!E109</f>
        <v>0</v>
      </c>
      <c r="F110" s="22">
        <f t="shared" si="126"/>
        <v>0</v>
      </c>
      <c r="G110" s="22">
        <f t="shared" si="103"/>
        <v>0</v>
      </c>
      <c r="H110" s="18">
        <f t="shared" si="127"/>
        <v>0</v>
      </c>
      <c r="I110" s="22">
        <f t="shared" si="128"/>
        <v>0</v>
      </c>
      <c r="J110" s="18">
        <f t="shared" si="129"/>
        <v>2</v>
      </c>
      <c r="K110" s="18">
        <f t="shared" si="130"/>
        <v>0</v>
      </c>
      <c r="L110" s="18" t="str">
        <f t="shared" si="131"/>
        <v>belum</v>
      </c>
      <c r="M110" s="19"/>
      <c r="N110" s="33"/>
      <c r="O110" s="22">
        <f>IF(AND(N110=$BJ$3),$C$110,0)</f>
        <v>0</v>
      </c>
      <c r="P110" s="22">
        <f t="shared" si="132"/>
        <v>0</v>
      </c>
      <c r="Q110" s="18"/>
      <c r="R110" s="22">
        <f>IF(AND(Q110=$BJ$3),$C$110,0)</f>
        <v>0</v>
      </c>
      <c r="S110" s="22">
        <f t="shared" si="133"/>
        <v>0</v>
      </c>
      <c r="T110" s="33"/>
      <c r="U110" s="22">
        <f>IF(AND(T110=$BJ$3),$C$110,0)</f>
        <v>0</v>
      </c>
      <c r="V110" s="22">
        <f t="shared" si="134"/>
        <v>0</v>
      </c>
      <c r="W110" s="18"/>
      <c r="X110" s="22">
        <f>IF(AND(W110=$BJ$3),$C$110,0)</f>
        <v>0</v>
      </c>
      <c r="Y110" s="22">
        <f t="shared" si="135"/>
        <v>0</v>
      </c>
      <c r="Z110" s="33"/>
      <c r="AA110" s="22">
        <f>IF(AND(Z110=$BJ$3),$C$110,0)</f>
        <v>0</v>
      </c>
      <c r="AB110" s="22">
        <f t="shared" si="136"/>
        <v>0</v>
      </c>
      <c r="AC110" s="18"/>
      <c r="AD110" s="22">
        <f>IF(AND(AC110=$BJ$3),$C$110,0)</f>
        <v>0</v>
      </c>
      <c r="AE110" s="22">
        <f t="shared" si="137"/>
        <v>0</v>
      </c>
      <c r="AF110" s="33"/>
      <c r="AG110" s="22">
        <f>IF(AND(AF110=$BJ$3),$C$110,0)</f>
        <v>0</v>
      </c>
      <c r="AH110" s="22">
        <f t="shared" si="138"/>
        <v>0</v>
      </c>
      <c r="AI110" s="18"/>
      <c r="AJ110" s="22">
        <f>IF(AND(AI110=$BJ$3),$C$110,0)</f>
        <v>0</v>
      </c>
      <c r="AK110" s="22">
        <f t="shared" si="139"/>
        <v>0</v>
      </c>
      <c r="AL110" s="33"/>
      <c r="AM110" s="22">
        <f>IF(AND(AL110=$BJ$3),$C$110,0)</f>
        <v>0</v>
      </c>
      <c r="AN110" s="22">
        <f t="shared" si="140"/>
        <v>0</v>
      </c>
      <c r="AO110" s="18"/>
      <c r="AP110" s="22">
        <f>IF(AND(AO110=$BJ$3),$C$110,0)</f>
        <v>0</v>
      </c>
      <c r="AQ110" s="22">
        <f t="shared" si="141"/>
        <v>0</v>
      </c>
      <c r="AR110" s="33"/>
      <c r="AS110" s="22">
        <f>IF(AND(AR110=$BJ$3),$C$110,0)</f>
        <v>0</v>
      </c>
      <c r="AT110" s="22">
        <f t="shared" si="142"/>
        <v>0</v>
      </c>
      <c r="AU110" s="18"/>
      <c r="AV110" s="22">
        <f>IF(AND(AU110=$BJ$3),$C$110,0)</f>
        <v>0</v>
      </c>
      <c r="AW110" s="22">
        <f t="shared" si="143"/>
        <v>0</v>
      </c>
      <c r="AX110" s="33"/>
      <c r="AY110" s="22">
        <f>IF(AND(AX110=$BJ$3),$C$110,0)</f>
        <v>0</v>
      </c>
      <c r="AZ110" s="22">
        <f t="shared" si="144"/>
        <v>0</v>
      </c>
      <c r="BA110" s="18"/>
      <c r="BB110" s="22">
        <f>IF(AND(BA110=$BJ$3),$C$110,0)</f>
        <v>0</v>
      </c>
      <c r="BC110" s="22">
        <f t="shared" si="145"/>
        <v>0</v>
      </c>
      <c r="BD110" s="11" t="s">
        <v>138</v>
      </c>
    </row>
    <row r="111" spans="2:56" hidden="1" x14ac:dyDescent="0.25">
      <c r="B111" s="6" t="str">
        <f>PROSES!B110</f>
        <v>Farmakokinetika</v>
      </c>
      <c r="C111" s="28">
        <f>PROSES!C110</f>
        <v>2</v>
      </c>
      <c r="D111" s="28">
        <f>PROSES!D110</f>
        <v>0</v>
      </c>
      <c r="E111" s="28">
        <f>PROSES!E110</f>
        <v>0</v>
      </c>
      <c r="F111" s="22">
        <f t="shared" si="126"/>
        <v>0</v>
      </c>
      <c r="G111" s="22">
        <f t="shared" si="103"/>
        <v>0</v>
      </c>
      <c r="H111" s="18">
        <f t="shared" si="127"/>
        <v>0</v>
      </c>
      <c r="I111" s="22">
        <f t="shared" si="128"/>
        <v>0</v>
      </c>
      <c r="J111" s="18">
        <f t="shared" si="129"/>
        <v>2</v>
      </c>
      <c r="K111" s="18">
        <f t="shared" si="130"/>
        <v>0</v>
      </c>
      <c r="L111" s="18" t="str">
        <f t="shared" si="131"/>
        <v>belum</v>
      </c>
      <c r="M111" s="19"/>
      <c r="N111" s="33"/>
      <c r="O111" s="22">
        <f>IF(AND(N111=$BJ$3),$C$111,0)</f>
        <v>0</v>
      </c>
      <c r="P111" s="22">
        <f t="shared" si="132"/>
        <v>0</v>
      </c>
      <c r="Q111" s="18"/>
      <c r="R111" s="22">
        <f>IF(AND(Q111=$BJ$3),$C$111,0)</f>
        <v>0</v>
      </c>
      <c r="S111" s="22">
        <f t="shared" si="133"/>
        <v>0</v>
      </c>
      <c r="T111" s="33"/>
      <c r="U111" s="22">
        <f>IF(AND(T111=$BJ$3),$C$111,0)</f>
        <v>0</v>
      </c>
      <c r="V111" s="22">
        <f t="shared" si="134"/>
        <v>0</v>
      </c>
      <c r="W111" s="18"/>
      <c r="X111" s="22">
        <f>IF(AND(W111=$BJ$3),$C$111,0)</f>
        <v>0</v>
      </c>
      <c r="Y111" s="22">
        <f t="shared" si="135"/>
        <v>0</v>
      </c>
      <c r="Z111" s="33"/>
      <c r="AA111" s="22">
        <f>IF(AND(Z111=$BJ$3),$C$111,0)</f>
        <v>0</v>
      </c>
      <c r="AB111" s="22">
        <f t="shared" si="136"/>
        <v>0</v>
      </c>
      <c r="AC111" s="18"/>
      <c r="AD111" s="22">
        <f>IF(AND(AC111=$BJ$3),$C$111,0)</f>
        <v>0</v>
      </c>
      <c r="AE111" s="22">
        <f t="shared" si="137"/>
        <v>0</v>
      </c>
      <c r="AF111" s="33"/>
      <c r="AG111" s="22">
        <f>IF(AND(AF111=$BJ$3),$C$111,0)</f>
        <v>0</v>
      </c>
      <c r="AH111" s="22">
        <f t="shared" si="138"/>
        <v>0</v>
      </c>
      <c r="AI111" s="18"/>
      <c r="AJ111" s="22">
        <f>IF(AND(AI111=$BJ$3),$C$111,0)</f>
        <v>0</v>
      </c>
      <c r="AK111" s="22">
        <f t="shared" si="139"/>
        <v>0</v>
      </c>
      <c r="AL111" s="33"/>
      <c r="AM111" s="22">
        <f>IF(AND(AL111=$BJ$3),$C$111,0)</f>
        <v>0</v>
      </c>
      <c r="AN111" s="22">
        <f t="shared" si="140"/>
        <v>0</v>
      </c>
      <c r="AO111" s="18"/>
      <c r="AP111" s="22">
        <f>IF(AND(AO111=$BJ$3),$C$111,0)</f>
        <v>0</v>
      </c>
      <c r="AQ111" s="22">
        <f t="shared" si="141"/>
        <v>0</v>
      </c>
      <c r="AR111" s="33"/>
      <c r="AS111" s="22">
        <f>IF(AND(AR111=$BJ$3),$C$111,0)</f>
        <v>0</v>
      </c>
      <c r="AT111" s="22">
        <f t="shared" si="142"/>
        <v>0</v>
      </c>
      <c r="AU111" s="18"/>
      <c r="AV111" s="22">
        <f>IF(AND(AU111=$BJ$3),$C$111,0)</f>
        <v>0</v>
      </c>
      <c r="AW111" s="22">
        <f t="shared" si="143"/>
        <v>0</v>
      </c>
      <c r="AX111" s="33"/>
      <c r="AY111" s="22">
        <f>IF(AND(AX111=$BJ$3),$C$111,0)</f>
        <v>0</v>
      </c>
      <c r="AZ111" s="22">
        <f t="shared" si="144"/>
        <v>0</v>
      </c>
      <c r="BA111" s="18"/>
      <c r="BB111" s="22">
        <f>IF(AND(BA111=$BJ$3),$C$111,0)</f>
        <v>0</v>
      </c>
      <c r="BC111" s="22">
        <f t="shared" si="145"/>
        <v>0</v>
      </c>
      <c r="BD111" s="11" t="s">
        <v>138</v>
      </c>
    </row>
    <row r="112" spans="2:56" hidden="1" x14ac:dyDescent="0.25">
      <c r="B112" s="6" t="str">
        <f>PROSES!B111</f>
        <v>Praktikum Biofarmasi dan Farmakokinetika</v>
      </c>
      <c r="C112" s="28">
        <f>PROSES!C111</f>
        <v>1</v>
      </c>
      <c r="D112" s="28">
        <f>PROSES!D111</f>
        <v>0</v>
      </c>
      <c r="E112" s="28">
        <f>PROSES!E111</f>
        <v>0</v>
      </c>
      <c r="F112" s="22">
        <f t="shared" si="126"/>
        <v>0</v>
      </c>
      <c r="G112" s="22">
        <f t="shared" si="103"/>
        <v>0</v>
      </c>
      <c r="H112" s="18">
        <f t="shared" si="127"/>
        <v>0</v>
      </c>
      <c r="I112" s="22">
        <f t="shared" si="128"/>
        <v>0</v>
      </c>
      <c r="J112" s="18">
        <f t="shared" si="129"/>
        <v>1</v>
      </c>
      <c r="K112" s="18">
        <f t="shared" si="130"/>
        <v>0</v>
      </c>
      <c r="L112" s="158" t="str">
        <f t="shared" si="131"/>
        <v>belum</v>
      </c>
      <c r="M112" s="19"/>
      <c r="N112" s="33"/>
      <c r="O112" s="22">
        <f>IF(AND(N112=$BJ$3),$C$112,0)</f>
        <v>0</v>
      </c>
      <c r="P112" s="22">
        <f t="shared" si="132"/>
        <v>0</v>
      </c>
      <c r="Q112" s="18"/>
      <c r="R112" s="22">
        <f>IF(AND(Q112=$BJ$3),$C$112,0)</f>
        <v>0</v>
      </c>
      <c r="S112" s="22">
        <f t="shared" si="133"/>
        <v>0</v>
      </c>
      <c r="T112" s="33"/>
      <c r="U112" s="22">
        <f>IF(AND(T112=$BJ$3),$C$112,0)</f>
        <v>0</v>
      </c>
      <c r="V112" s="22">
        <f t="shared" si="134"/>
        <v>0</v>
      </c>
      <c r="W112" s="18"/>
      <c r="X112" s="22">
        <f>IF(AND(W112=$BJ$3),$C$112,0)</f>
        <v>0</v>
      </c>
      <c r="Y112" s="22">
        <f t="shared" si="135"/>
        <v>0</v>
      </c>
      <c r="Z112" s="33"/>
      <c r="AA112" s="22">
        <f>IF(AND(Z112=$BJ$3),$C$112,0)</f>
        <v>0</v>
      </c>
      <c r="AB112" s="22">
        <f t="shared" si="136"/>
        <v>0</v>
      </c>
      <c r="AC112" s="18"/>
      <c r="AD112" s="22">
        <f>IF(AND(AC112=$BJ$3),$C$112,0)</f>
        <v>0</v>
      </c>
      <c r="AE112" s="22">
        <f t="shared" si="137"/>
        <v>0</v>
      </c>
      <c r="AF112" s="33"/>
      <c r="AG112" s="22">
        <f>IF(AND(AF112=$BJ$3),$C$112,0)</f>
        <v>0</v>
      </c>
      <c r="AH112" s="22">
        <f t="shared" si="138"/>
        <v>0</v>
      </c>
      <c r="AI112" s="18"/>
      <c r="AJ112" s="22">
        <f>IF(AND(AI112=$BJ$3),$C$112,0)</f>
        <v>0</v>
      </c>
      <c r="AK112" s="22">
        <f t="shared" si="139"/>
        <v>0</v>
      </c>
      <c r="AL112" s="33"/>
      <c r="AM112" s="22">
        <f>IF(AND(AL112=$BJ$3),$C$112,0)</f>
        <v>0</v>
      </c>
      <c r="AN112" s="22">
        <f t="shared" si="140"/>
        <v>0</v>
      </c>
      <c r="AO112" s="18"/>
      <c r="AP112" s="22">
        <f>IF(AND(AO112=$BJ$3),$C$112,0)</f>
        <v>0</v>
      </c>
      <c r="AQ112" s="22">
        <f t="shared" si="141"/>
        <v>0</v>
      </c>
      <c r="AR112" s="33"/>
      <c r="AS112" s="22">
        <f>IF(AND(AR112=$BJ$3),$C$112,0)</f>
        <v>0</v>
      </c>
      <c r="AT112" s="22">
        <f t="shared" si="142"/>
        <v>0</v>
      </c>
      <c r="AU112" s="18"/>
      <c r="AV112" s="22">
        <f>IF(AND(AU112=$BJ$3),$C$112,0)</f>
        <v>0</v>
      </c>
      <c r="AW112" s="22">
        <f t="shared" si="143"/>
        <v>0</v>
      </c>
      <c r="AX112" s="33"/>
      <c r="AY112" s="22">
        <f>IF(AND(AX112=$BJ$3),$C$112,0)</f>
        <v>0</v>
      </c>
      <c r="AZ112" s="22">
        <f t="shared" si="144"/>
        <v>0</v>
      </c>
      <c r="BA112" s="18"/>
      <c r="BB112" s="22">
        <f>IF(AND(BA112=$BJ$3),$C$112,0)</f>
        <v>0</v>
      </c>
      <c r="BC112" s="22">
        <f t="shared" si="145"/>
        <v>0</v>
      </c>
      <c r="BD112" s="11" t="s">
        <v>138</v>
      </c>
    </row>
    <row r="113" spans="2:56" hidden="1" x14ac:dyDescent="0.25">
      <c r="B113" s="160" t="str">
        <f>PROSES!B112</f>
        <v>Tugas Akhir: Usulan Penelitian</v>
      </c>
      <c r="C113" s="7">
        <f>PROSES!C112</f>
        <v>2</v>
      </c>
      <c r="D113" s="95">
        <f>PROSES!D112</f>
        <v>0</v>
      </c>
      <c r="E113" s="7">
        <f>PROSES!E112</f>
        <v>0</v>
      </c>
      <c r="F113" s="22">
        <f t="shared" si="126"/>
        <v>0</v>
      </c>
      <c r="G113" s="22">
        <f t="shared" si="103"/>
        <v>0</v>
      </c>
      <c r="H113" s="18">
        <f t="shared" si="127"/>
        <v>0</v>
      </c>
      <c r="I113" s="22">
        <f t="shared" si="128"/>
        <v>0</v>
      </c>
      <c r="J113" s="18">
        <f t="shared" si="129"/>
        <v>2</v>
      </c>
      <c r="K113" s="83">
        <f t="shared" si="130"/>
        <v>0</v>
      </c>
      <c r="L113" s="18" t="str">
        <f t="shared" si="131"/>
        <v>belum</v>
      </c>
      <c r="M113" s="19"/>
      <c r="N113" s="33"/>
      <c r="O113" s="22">
        <f>IF(AND(N113=$BJ$3),$C$113,0)</f>
        <v>0</v>
      </c>
      <c r="P113" s="22">
        <f t="shared" si="132"/>
        <v>0</v>
      </c>
      <c r="Q113" s="33"/>
      <c r="R113" s="22">
        <f>IF(AND(Q113=$BJ$3),$C$113,0)</f>
        <v>0</v>
      </c>
      <c r="S113" s="22">
        <f t="shared" si="133"/>
        <v>0</v>
      </c>
      <c r="T113" s="33"/>
      <c r="U113" s="22">
        <f>IF(AND(T113=$BJ$3),$C$113,0)</f>
        <v>0</v>
      </c>
      <c r="V113" s="22">
        <f t="shared" si="134"/>
        <v>0</v>
      </c>
      <c r="W113" s="33"/>
      <c r="X113" s="22">
        <f>IF(AND(W113=$BJ$3),$C$113,0)</f>
        <v>0</v>
      </c>
      <c r="Y113" s="22">
        <f t="shared" si="135"/>
        <v>0</v>
      </c>
      <c r="Z113" s="33"/>
      <c r="AA113" s="22">
        <f>IF(AND(Z113=$BJ$3),$C$113,0)</f>
        <v>0</v>
      </c>
      <c r="AB113" s="22">
        <f t="shared" si="136"/>
        <v>0</v>
      </c>
      <c r="AC113" s="33"/>
      <c r="AD113" s="22">
        <f>IF(AND(AC113=$BJ$3),$C$113,0)</f>
        <v>0</v>
      </c>
      <c r="AE113" s="22">
        <f t="shared" si="137"/>
        <v>0</v>
      </c>
      <c r="AF113" s="33"/>
      <c r="AG113" s="22">
        <f>IF(AND(AF113=$BJ$3),$C$113,0)</f>
        <v>0</v>
      </c>
      <c r="AH113" s="22">
        <f t="shared" si="138"/>
        <v>0</v>
      </c>
      <c r="AI113" s="33"/>
      <c r="AJ113" s="22">
        <f>IF(AND(AI113=$BJ$3),$C$113,0)</f>
        <v>0</v>
      </c>
      <c r="AK113" s="22">
        <f t="shared" si="139"/>
        <v>0</v>
      </c>
      <c r="AL113" s="33"/>
      <c r="AM113" s="22">
        <f>IF(AND(AL113=$BJ$3),$C$113,0)</f>
        <v>0</v>
      </c>
      <c r="AN113" s="22">
        <f t="shared" si="140"/>
        <v>0</v>
      </c>
      <c r="AO113" s="33"/>
      <c r="AP113" s="22">
        <f>IF(AND(AO113=$BJ$3),$C$113,0)</f>
        <v>0</v>
      </c>
      <c r="AQ113" s="22">
        <f t="shared" si="141"/>
        <v>0</v>
      </c>
      <c r="AR113" s="33"/>
      <c r="AS113" s="22">
        <f>IF(AND(AR113=$BJ$3),$C$113,0)</f>
        <v>0</v>
      </c>
      <c r="AT113" s="22">
        <f t="shared" si="142"/>
        <v>0</v>
      </c>
      <c r="AU113" s="33"/>
      <c r="AV113" s="22">
        <f>IF(AND(AU113=$BJ$3),$C$113,0)</f>
        <v>0</v>
      </c>
      <c r="AW113" s="22">
        <f t="shared" si="143"/>
        <v>0</v>
      </c>
      <c r="AX113" s="33"/>
      <c r="AY113" s="22">
        <f>IF(AND(AX113=$BJ$3),$C$113,0)</f>
        <v>0</v>
      </c>
      <c r="AZ113" s="22">
        <f t="shared" si="144"/>
        <v>0</v>
      </c>
      <c r="BA113" s="33"/>
      <c r="BB113" s="22">
        <f>IF(AND(BA113=$BJ$3),$C$113,0)</f>
        <v>0</v>
      </c>
      <c r="BC113" s="22">
        <f t="shared" si="145"/>
        <v>0</v>
      </c>
      <c r="BD113" s="11" t="s">
        <v>138</v>
      </c>
    </row>
    <row r="114" spans="2:56" hidden="1" x14ac:dyDescent="0.25">
      <c r="B114" s="6" t="str">
        <f>PROSES!B113</f>
        <v>Pengembangan &amp; Validasi Metode Analisis</v>
      </c>
      <c r="C114" s="28">
        <f>PROSES!C113</f>
        <v>2</v>
      </c>
      <c r="D114" s="28">
        <f>PROSES!D113</f>
        <v>0</v>
      </c>
      <c r="E114" s="28">
        <f>PROSES!E113</f>
        <v>0</v>
      </c>
      <c r="F114" s="22">
        <f t="shared" si="126"/>
        <v>0</v>
      </c>
      <c r="G114" s="22">
        <f t="shared" si="103"/>
        <v>0</v>
      </c>
      <c r="H114" s="18">
        <f t="shared" si="127"/>
        <v>0</v>
      </c>
      <c r="I114" s="22">
        <f t="shared" si="128"/>
        <v>0</v>
      </c>
      <c r="J114" s="18">
        <f t="shared" si="129"/>
        <v>2</v>
      </c>
      <c r="K114" s="18">
        <f t="shared" si="130"/>
        <v>0</v>
      </c>
      <c r="L114" s="155" t="str">
        <f t="shared" si="131"/>
        <v>belum</v>
      </c>
      <c r="M114" s="19"/>
      <c r="N114" s="33"/>
      <c r="O114" s="22">
        <f>IF(AND(N114=$BJ$3),$C$114,0)</f>
        <v>0</v>
      </c>
      <c r="P114" s="22">
        <f t="shared" si="132"/>
        <v>0</v>
      </c>
      <c r="Q114" s="18"/>
      <c r="R114" s="22">
        <f>IF(AND(Q114=$BJ$3),$C$114,0)</f>
        <v>0</v>
      </c>
      <c r="S114" s="22">
        <f t="shared" si="133"/>
        <v>0</v>
      </c>
      <c r="T114" s="33"/>
      <c r="U114" s="22">
        <f>IF(AND(T114=$BJ$3),$C$114,0)</f>
        <v>0</v>
      </c>
      <c r="V114" s="22">
        <f t="shared" si="134"/>
        <v>0</v>
      </c>
      <c r="W114" s="18"/>
      <c r="X114" s="22">
        <f>IF(AND(W114=$BJ$3),$C$114,0)</f>
        <v>0</v>
      </c>
      <c r="Y114" s="22">
        <f t="shared" si="135"/>
        <v>0</v>
      </c>
      <c r="Z114" s="33"/>
      <c r="AA114" s="22">
        <f>IF(AND(Z114=$BJ$3),$C$114,0)</f>
        <v>0</v>
      </c>
      <c r="AB114" s="22">
        <f t="shared" si="136"/>
        <v>0</v>
      </c>
      <c r="AC114" s="18"/>
      <c r="AD114" s="22">
        <f>IF(AND(AC114=$BJ$3),$C$114,0)</f>
        <v>0</v>
      </c>
      <c r="AE114" s="22">
        <f t="shared" si="137"/>
        <v>0</v>
      </c>
      <c r="AF114" s="33"/>
      <c r="AG114" s="22">
        <f>IF(AND(AF114=$BJ$3),$C$114,0)</f>
        <v>0</v>
      </c>
      <c r="AH114" s="22">
        <f t="shared" si="138"/>
        <v>0</v>
      </c>
      <c r="AI114" s="18"/>
      <c r="AJ114" s="22">
        <f>IF(AND(AI114=$BJ$3),$C$114,0)</f>
        <v>0</v>
      </c>
      <c r="AK114" s="22">
        <f t="shared" si="139"/>
        <v>0</v>
      </c>
      <c r="AL114" s="33"/>
      <c r="AM114" s="22">
        <f>IF(AND(AL114=$BJ$3),$C$114,0)</f>
        <v>0</v>
      </c>
      <c r="AN114" s="22">
        <f t="shared" si="140"/>
        <v>0</v>
      </c>
      <c r="AO114" s="18"/>
      <c r="AP114" s="22">
        <f>IF(AND(AO114=$BJ$3),$C$114,0)</f>
        <v>0</v>
      </c>
      <c r="AQ114" s="22">
        <f t="shared" si="141"/>
        <v>0</v>
      </c>
      <c r="AR114" s="33"/>
      <c r="AS114" s="22">
        <f>IF(AND(AR114=$BJ$3),$C$114,0)</f>
        <v>0</v>
      </c>
      <c r="AT114" s="22">
        <f t="shared" si="142"/>
        <v>0</v>
      </c>
      <c r="AU114" s="18"/>
      <c r="AV114" s="22">
        <f>IF(AND(AU114=$BJ$3),$C$114,0)</f>
        <v>0</v>
      </c>
      <c r="AW114" s="22">
        <f t="shared" si="143"/>
        <v>0</v>
      </c>
      <c r="AX114" s="33"/>
      <c r="AY114" s="22">
        <f>IF(AND(AX114=$BJ$3),$C$114,0)</f>
        <v>0</v>
      </c>
      <c r="AZ114" s="22">
        <f t="shared" si="144"/>
        <v>0</v>
      </c>
      <c r="BA114" s="18"/>
      <c r="BB114" s="22">
        <f>IF(AND(BA114=$BJ$3),$C$114,0)</f>
        <v>0</v>
      </c>
      <c r="BC114" s="22">
        <f t="shared" si="145"/>
        <v>0</v>
      </c>
      <c r="BD114" s="11" t="s">
        <v>138</v>
      </c>
    </row>
    <row r="115" spans="2:56" hidden="1" x14ac:dyDescent="0.25">
      <c r="B115" s="6" t="str">
        <f>PROSES!B114</f>
        <v>Teknologi Bahan Alam</v>
      </c>
      <c r="C115" s="28">
        <f>PROSES!C114</f>
        <v>2</v>
      </c>
      <c r="D115" s="28">
        <f>PROSES!D114</f>
        <v>0</v>
      </c>
      <c r="E115" s="28">
        <f>PROSES!E114</f>
        <v>0</v>
      </c>
      <c r="F115" s="22">
        <f t="shared" si="126"/>
        <v>0</v>
      </c>
      <c r="G115" s="22">
        <f t="shared" si="103"/>
        <v>0</v>
      </c>
      <c r="H115" s="18">
        <f t="shared" si="127"/>
        <v>0</v>
      </c>
      <c r="I115" s="22">
        <f t="shared" si="128"/>
        <v>0</v>
      </c>
      <c r="J115" s="18">
        <f t="shared" si="129"/>
        <v>2</v>
      </c>
      <c r="K115" s="18">
        <f t="shared" si="130"/>
        <v>0</v>
      </c>
      <c r="L115" s="18" t="str">
        <f t="shared" si="131"/>
        <v>belum</v>
      </c>
      <c r="M115" s="19"/>
      <c r="N115" s="33"/>
      <c r="O115" s="22">
        <f>IF(AND(N115=$BJ$3),$C$115,0)</f>
        <v>0</v>
      </c>
      <c r="P115" s="22">
        <f t="shared" si="132"/>
        <v>0</v>
      </c>
      <c r="Q115" s="18"/>
      <c r="R115" s="22">
        <f>IF(AND(Q115=$BJ$3),$C$115,0)</f>
        <v>0</v>
      </c>
      <c r="S115" s="22">
        <f t="shared" si="133"/>
        <v>0</v>
      </c>
      <c r="T115" s="33"/>
      <c r="U115" s="22">
        <f>IF(AND(T115=$BJ$3),$C$115,0)</f>
        <v>0</v>
      </c>
      <c r="V115" s="22">
        <f t="shared" si="134"/>
        <v>0</v>
      </c>
      <c r="W115" s="18"/>
      <c r="X115" s="22">
        <f>IF(AND(W115=$BJ$3),$C$115,0)</f>
        <v>0</v>
      </c>
      <c r="Y115" s="22">
        <f t="shared" si="135"/>
        <v>0</v>
      </c>
      <c r="Z115" s="33"/>
      <c r="AA115" s="22">
        <f>IF(AND(Z115=$BJ$3),$C$115,0)</f>
        <v>0</v>
      </c>
      <c r="AB115" s="22">
        <f t="shared" si="136"/>
        <v>0</v>
      </c>
      <c r="AC115" s="18"/>
      <c r="AD115" s="22">
        <f>IF(AND(AC115=$BJ$3),$C$115,0)</f>
        <v>0</v>
      </c>
      <c r="AE115" s="22">
        <f t="shared" si="137"/>
        <v>0</v>
      </c>
      <c r="AF115" s="33"/>
      <c r="AG115" s="22">
        <f>IF(AND(AF115=$BJ$3),$C$115,0)</f>
        <v>0</v>
      </c>
      <c r="AH115" s="22">
        <f t="shared" si="138"/>
        <v>0</v>
      </c>
      <c r="AI115" s="18"/>
      <c r="AJ115" s="22">
        <f>IF(AND(AI115=$BJ$3),$C$115,0)</f>
        <v>0</v>
      </c>
      <c r="AK115" s="22">
        <f t="shared" si="139"/>
        <v>0</v>
      </c>
      <c r="AL115" s="33"/>
      <c r="AM115" s="22">
        <f>IF(AND(AL115=$BJ$3),$C$115,0)</f>
        <v>0</v>
      </c>
      <c r="AN115" s="22">
        <f t="shared" si="140"/>
        <v>0</v>
      </c>
      <c r="AO115" s="18"/>
      <c r="AP115" s="22">
        <f>IF(AND(AO115=$BJ$3),$C$115,0)</f>
        <v>0</v>
      </c>
      <c r="AQ115" s="22">
        <f t="shared" si="141"/>
        <v>0</v>
      </c>
      <c r="AR115" s="33"/>
      <c r="AS115" s="22">
        <f>IF(AND(AR115=$BJ$3),$C$115,0)</f>
        <v>0</v>
      </c>
      <c r="AT115" s="22">
        <f t="shared" si="142"/>
        <v>0</v>
      </c>
      <c r="AU115" s="18"/>
      <c r="AV115" s="22">
        <f>IF(AND(AU115=$BJ$3),$C$115,0)</f>
        <v>0</v>
      </c>
      <c r="AW115" s="22">
        <f t="shared" si="143"/>
        <v>0</v>
      </c>
      <c r="AX115" s="33"/>
      <c r="AY115" s="22">
        <f>IF(AND(AX115=$BJ$3),$C$115,0)</f>
        <v>0</v>
      </c>
      <c r="AZ115" s="22">
        <f t="shared" si="144"/>
        <v>0</v>
      </c>
      <c r="BA115" s="18"/>
      <c r="BB115" s="22">
        <f>IF(AND(BA115=$BJ$3),$C$115,0)</f>
        <v>0</v>
      </c>
      <c r="BC115" s="22">
        <f t="shared" si="145"/>
        <v>0</v>
      </c>
      <c r="BD115" s="11" t="s">
        <v>138</v>
      </c>
    </row>
    <row r="116" spans="2:56" hidden="1" x14ac:dyDescent="0.25">
      <c r="B116" s="6" t="str">
        <f>PROSES!B115</f>
        <v>PILIHAN 1</v>
      </c>
      <c r="C116" s="28">
        <f>PROSES!C115</f>
        <v>2</v>
      </c>
      <c r="D116" s="28">
        <f>PROSES!D115</f>
        <v>0</v>
      </c>
      <c r="E116" s="28">
        <f>PROSES!E115</f>
        <v>0</v>
      </c>
      <c r="F116" s="22">
        <f t="shared" si="126"/>
        <v>0</v>
      </c>
      <c r="G116" s="22">
        <f t="shared" si="103"/>
        <v>0</v>
      </c>
      <c r="H116" s="18">
        <f t="shared" si="127"/>
        <v>0</v>
      </c>
      <c r="I116" s="22">
        <f t="shared" si="128"/>
        <v>0</v>
      </c>
      <c r="J116" s="18">
        <f t="shared" si="129"/>
        <v>2</v>
      </c>
      <c r="K116" s="18">
        <f t="shared" si="130"/>
        <v>0</v>
      </c>
      <c r="L116" s="18" t="str">
        <f t="shared" si="131"/>
        <v>belum</v>
      </c>
      <c r="M116" s="19"/>
      <c r="N116" s="33"/>
      <c r="O116" s="22">
        <f>IF(AND(N116=$BJ$3),$C$116,0)</f>
        <v>0</v>
      </c>
      <c r="P116" s="22">
        <f t="shared" si="132"/>
        <v>0</v>
      </c>
      <c r="Q116" s="18"/>
      <c r="R116" s="22">
        <f>IF(AND(Q116=$BJ$3),$C$116,0)</f>
        <v>0</v>
      </c>
      <c r="S116" s="22">
        <f t="shared" si="133"/>
        <v>0</v>
      </c>
      <c r="T116" s="33"/>
      <c r="U116" s="22">
        <f>IF(AND(T116=$BJ$3),$C$116,0)</f>
        <v>0</v>
      </c>
      <c r="V116" s="22">
        <f t="shared" si="134"/>
        <v>0</v>
      </c>
      <c r="W116" s="18"/>
      <c r="X116" s="22">
        <f>IF(AND(W116=$BJ$3),$C$116,0)</f>
        <v>0</v>
      </c>
      <c r="Y116" s="22">
        <f t="shared" si="135"/>
        <v>0</v>
      </c>
      <c r="Z116" s="33"/>
      <c r="AA116" s="22">
        <f>IF(AND(Z116=$BJ$3),$C$116,0)</f>
        <v>0</v>
      </c>
      <c r="AB116" s="22">
        <f t="shared" si="136"/>
        <v>0</v>
      </c>
      <c r="AC116" s="18"/>
      <c r="AD116" s="22">
        <f>IF(AND(AC116=$BJ$3),$C$116,0)</f>
        <v>0</v>
      </c>
      <c r="AE116" s="22">
        <f t="shared" si="137"/>
        <v>0</v>
      </c>
      <c r="AF116" s="33"/>
      <c r="AG116" s="22">
        <f>IF(AND(AF116=$BJ$3),$C$116,0)</f>
        <v>0</v>
      </c>
      <c r="AH116" s="22">
        <f t="shared" si="138"/>
        <v>0</v>
      </c>
      <c r="AI116" s="18"/>
      <c r="AJ116" s="22">
        <f>IF(AND(AI116=$BJ$3),$C$116,0)</f>
        <v>0</v>
      </c>
      <c r="AK116" s="22">
        <f t="shared" si="139"/>
        <v>0</v>
      </c>
      <c r="AL116" s="33"/>
      <c r="AM116" s="22">
        <f>IF(AND(AL116=$BJ$3),$C$116,0)</f>
        <v>0</v>
      </c>
      <c r="AN116" s="22">
        <f t="shared" si="140"/>
        <v>0</v>
      </c>
      <c r="AO116" s="18"/>
      <c r="AP116" s="22">
        <f>IF(AND(AO116=$BJ$3),$C$116,0)</f>
        <v>0</v>
      </c>
      <c r="AQ116" s="22">
        <f t="shared" si="141"/>
        <v>0</v>
      </c>
      <c r="AR116" s="33"/>
      <c r="AS116" s="22">
        <f>IF(AND(AR116=$BJ$3),$C$116,0)</f>
        <v>0</v>
      </c>
      <c r="AT116" s="22">
        <f t="shared" si="142"/>
        <v>0</v>
      </c>
      <c r="AU116" s="18"/>
      <c r="AV116" s="22">
        <f>IF(AND(AU116=$BJ$3),$C$116,0)</f>
        <v>0</v>
      </c>
      <c r="AW116" s="22">
        <f t="shared" si="143"/>
        <v>0</v>
      </c>
      <c r="AX116" s="33"/>
      <c r="AY116" s="22">
        <f>IF(AND(AX116=$BJ$3),$C$116,0)</f>
        <v>0</v>
      </c>
      <c r="AZ116" s="22">
        <f t="shared" si="144"/>
        <v>0</v>
      </c>
      <c r="BA116" s="18"/>
      <c r="BB116" s="22">
        <f>IF(AND(BA116=$BJ$3),$C$116,0)</f>
        <v>0</v>
      </c>
      <c r="BC116" s="22">
        <f t="shared" si="145"/>
        <v>0</v>
      </c>
      <c r="BD116" s="11" t="s">
        <v>138</v>
      </c>
    </row>
    <row r="117" spans="2:56" hidden="1" x14ac:dyDescent="0.25">
      <c r="B117" s="6" t="str">
        <f>PROSES!B116</f>
        <v>PILIHAN 2</v>
      </c>
      <c r="C117" s="28">
        <f>PROSES!C116</f>
        <v>2</v>
      </c>
      <c r="D117" s="28">
        <f>PROSES!D116</f>
        <v>0</v>
      </c>
      <c r="E117" s="28">
        <f>PROSES!E116</f>
        <v>0</v>
      </c>
      <c r="F117" s="22">
        <f t="shared" si="126"/>
        <v>0</v>
      </c>
      <c r="G117" s="22">
        <f t="shared" si="103"/>
        <v>0</v>
      </c>
      <c r="H117" s="18">
        <f t="shared" si="127"/>
        <v>0</v>
      </c>
      <c r="I117" s="22">
        <f t="shared" si="128"/>
        <v>0</v>
      </c>
      <c r="J117" s="18">
        <f t="shared" si="129"/>
        <v>2</v>
      </c>
      <c r="K117" s="18">
        <f t="shared" si="130"/>
        <v>0</v>
      </c>
      <c r="L117" s="18" t="str">
        <f t="shared" si="131"/>
        <v>belum</v>
      </c>
      <c r="M117" s="19"/>
      <c r="N117" s="33"/>
      <c r="O117" s="22">
        <f>IF(AND(N117=$BJ$3),$C$117,0)</f>
        <v>0</v>
      </c>
      <c r="P117" s="22">
        <f t="shared" si="132"/>
        <v>0</v>
      </c>
      <c r="Q117" s="18"/>
      <c r="R117" s="22">
        <f>IF(AND(Q117=$BJ$3),$C$117,0)</f>
        <v>0</v>
      </c>
      <c r="S117" s="22">
        <f t="shared" si="133"/>
        <v>0</v>
      </c>
      <c r="T117" s="33"/>
      <c r="U117" s="22">
        <f>IF(AND(T117=$BJ$3),$C$117,0)</f>
        <v>0</v>
      </c>
      <c r="V117" s="22">
        <f t="shared" si="134"/>
        <v>0</v>
      </c>
      <c r="W117" s="18"/>
      <c r="X117" s="22">
        <f>IF(AND(W117=$BJ$3),$C$117,0)</f>
        <v>0</v>
      </c>
      <c r="Y117" s="22">
        <f t="shared" si="135"/>
        <v>0</v>
      </c>
      <c r="Z117" s="33"/>
      <c r="AA117" s="22">
        <f>IF(AND(Z117=$BJ$3),$C$117,0)</f>
        <v>0</v>
      </c>
      <c r="AB117" s="22">
        <f t="shared" si="136"/>
        <v>0</v>
      </c>
      <c r="AC117" s="18"/>
      <c r="AD117" s="22">
        <f>IF(AND(AC117=$BJ$3),$C$117,0)</f>
        <v>0</v>
      </c>
      <c r="AE117" s="22">
        <f t="shared" si="137"/>
        <v>0</v>
      </c>
      <c r="AF117" s="33"/>
      <c r="AG117" s="22">
        <f>IF(AND(AF117=$BJ$3),$C$117,0)</f>
        <v>0</v>
      </c>
      <c r="AH117" s="22">
        <f t="shared" si="138"/>
        <v>0</v>
      </c>
      <c r="AI117" s="18"/>
      <c r="AJ117" s="22">
        <f>IF(AND(AI117=$BJ$3),$C$117,0)</f>
        <v>0</v>
      </c>
      <c r="AK117" s="22">
        <f t="shared" si="139"/>
        <v>0</v>
      </c>
      <c r="AL117" s="33"/>
      <c r="AM117" s="22">
        <f>IF(AND(AL117=$BJ$3),$C$117,0)</f>
        <v>0</v>
      </c>
      <c r="AN117" s="22">
        <f t="shared" si="140"/>
        <v>0</v>
      </c>
      <c r="AO117" s="18"/>
      <c r="AP117" s="22">
        <f>IF(AND(AO117=$BJ$3),$C$117,0)</f>
        <v>0</v>
      </c>
      <c r="AQ117" s="22">
        <f t="shared" si="141"/>
        <v>0</v>
      </c>
      <c r="AR117" s="33"/>
      <c r="AS117" s="22">
        <f>IF(AND(AR117=$BJ$3),$C$117,0)</f>
        <v>0</v>
      </c>
      <c r="AT117" s="22">
        <f t="shared" si="142"/>
        <v>0</v>
      </c>
      <c r="AU117" s="18"/>
      <c r="AV117" s="22">
        <f>IF(AND(AU117=$BJ$3),$C$117,0)</f>
        <v>0</v>
      </c>
      <c r="AW117" s="22">
        <f t="shared" si="143"/>
        <v>0</v>
      </c>
      <c r="AX117" s="33"/>
      <c r="AY117" s="22">
        <f>IF(AND(AX117=$BJ$3),$C$117,0)</f>
        <v>0</v>
      </c>
      <c r="AZ117" s="22">
        <f t="shared" si="144"/>
        <v>0</v>
      </c>
      <c r="BA117" s="18"/>
      <c r="BB117" s="22">
        <f>IF(AND(BA117=$BJ$3),$C$117,0)</f>
        <v>0</v>
      </c>
      <c r="BC117" s="22">
        <f t="shared" si="145"/>
        <v>0</v>
      </c>
      <c r="BD117" s="11" t="s">
        <v>138</v>
      </c>
    </row>
    <row r="118" spans="2:56" hidden="1" x14ac:dyDescent="0.25">
      <c r="B118" s="6">
        <f>PROSES!B120</f>
        <v>0</v>
      </c>
      <c r="C118" s="28">
        <f>PROSES!C120</f>
        <v>0</v>
      </c>
      <c r="D118" s="28">
        <f>PROSES!D120</f>
        <v>0</v>
      </c>
      <c r="E118" s="28">
        <f>PROSES!E120</f>
        <v>0</v>
      </c>
      <c r="F118" s="22">
        <f t="shared" si="126"/>
        <v>0</v>
      </c>
      <c r="G118" s="22">
        <f t="shared" si="103"/>
        <v>0</v>
      </c>
      <c r="H118" s="18">
        <f t="shared" si="127"/>
        <v>0</v>
      </c>
      <c r="I118" s="22">
        <f t="shared" si="128"/>
        <v>0</v>
      </c>
      <c r="J118" s="18">
        <f t="shared" si="129"/>
        <v>0</v>
      </c>
      <c r="K118" s="18">
        <f t="shared" si="130"/>
        <v>0</v>
      </c>
      <c r="L118" s="18" t="str">
        <f t="shared" si="131"/>
        <v>lulus</v>
      </c>
      <c r="M118" s="19"/>
      <c r="N118" s="33"/>
      <c r="O118" s="22">
        <f>IF(AND(N118=$BJ$3),$C$118,0)</f>
        <v>0</v>
      </c>
      <c r="P118" s="22">
        <f t="shared" si="132"/>
        <v>0</v>
      </c>
      <c r="Q118" s="18"/>
      <c r="R118" s="22">
        <f>IF(AND(Q118=$BJ$3),$C$118,0)</f>
        <v>0</v>
      </c>
      <c r="S118" s="22">
        <f t="shared" si="133"/>
        <v>0</v>
      </c>
      <c r="T118" s="33"/>
      <c r="U118" s="22">
        <f>IF(AND(T118=$BJ$3),$C$118,0)</f>
        <v>0</v>
      </c>
      <c r="V118" s="22">
        <f t="shared" si="134"/>
        <v>0</v>
      </c>
      <c r="W118" s="18"/>
      <c r="X118" s="22">
        <f>IF(AND(W118=$BJ$3),$C$118,0)</f>
        <v>0</v>
      </c>
      <c r="Y118" s="22">
        <f t="shared" si="135"/>
        <v>0</v>
      </c>
      <c r="Z118" s="33"/>
      <c r="AA118" s="22">
        <f>IF(AND(Z118=$BJ$3),$C$118,0)</f>
        <v>0</v>
      </c>
      <c r="AB118" s="22">
        <f t="shared" si="136"/>
        <v>0</v>
      </c>
      <c r="AC118" s="18"/>
      <c r="AD118" s="22">
        <f>IF(AND(AC118=$BJ$3),$C$118,0)</f>
        <v>0</v>
      </c>
      <c r="AE118" s="22">
        <f t="shared" si="137"/>
        <v>0</v>
      </c>
      <c r="AF118" s="33"/>
      <c r="AG118" s="22">
        <f>IF(AND(AF118=$BJ$3),$C$118,0)</f>
        <v>0</v>
      </c>
      <c r="AH118" s="22">
        <f t="shared" si="138"/>
        <v>0</v>
      </c>
      <c r="AI118" s="18"/>
      <c r="AJ118" s="22">
        <f>IF(AND(AI118=$BJ$3),$C$118,0)</f>
        <v>0</v>
      </c>
      <c r="AK118" s="22">
        <f t="shared" si="139"/>
        <v>0</v>
      </c>
      <c r="AL118" s="33"/>
      <c r="AM118" s="22">
        <f>IF(AND(AL118=$BJ$3),$C$118,0)</f>
        <v>0</v>
      </c>
      <c r="AN118" s="22">
        <f t="shared" si="140"/>
        <v>0</v>
      </c>
      <c r="AO118" s="18"/>
      <c r="AP118" s="22">
        <f>IF(AND(AO118=$BJ$3),$C$118,0)</f>
        <v>0</v>
      </c>
      <c r="AQ118" s="22">
        <f t="shared" si="141"/>
        <v>0</v>
      </c>
      <c r="AR118" s="33"/>
      <c r="AS118" s="22">
        <f>IF(AND(AR118=$BJ$3),$C$118,0)</f>
        <v>0</v>
      </c>
      <c r="AT118" s="22">
        <f t="shared" si="142"/>
        <v>0</v>
      </c>
      <c r="AU118" s="18"/>
      <c r="AV118" s="22">
        <f>IF(AND(AU118=$BJ$3),$C$118,0)</f>
        <v>0</v>
      </c>
      <c r="AW118" s="22">
        <f t="shared" si="143"/>
        <v>0</v>
      </c>
      <c r="AX118" s="33"/>
      <c r="AY118" s="22">
        <f>IF(AND(AX118=$BJ$3),$C$118,0)</f>
        <v>0</v>
      </c>
      <c r="AZ118" s="22">
        <f t="shared" si="144"/>
        <v>0</v>
      </c>
      <c r="BA118" s="18"/>
      <c r="BB118" s="22">
        <f>IF(AND(BA118=$BJ$3),$C$118,0)</f>
        <v>0</v>
      </c>
      <c r="BC118" s="22">
        <f t="shared" si="145"/>
        <v>0</v>
      </c>
      <c r="BD118" s="11" t="s">
        <v>138</v>
      </c>
    </row>
    <row r="119" spans="2:56" hidden="1" x14ac:dyDescent="0.25">
      <c r="B119" s="6">
        <f>PROSES!B121</f>
        <v>0</v>
      </c>
      <c r="C119" s="28">
        <f>PROSES!C121</f>
        <v>0</v>
      </c>
      <c r="D119" s="28">
        <f>PROSES!D121</f>
        <v>0</v>
      </c>
      <c r="E119" s="28">
        <f>PROSES!E121</f>
        <v>0</v>
      </c>
      <c r="F119" s="22">
        <f t="shared" si="126"/>
        <v>0</v>
      </c>
      <c r="G119" s="22">
        <f t="shared" si="103"/>
        <v>0</v>
      </c>
      <c r="H119" s="18">
        <f t="shared" si="127"/>
        <v>0</v>
      </c>
      <c r="I119" s="22">
        <f t="shared" si="128"/>
        <v>0</v>
      </c>
      <c r="J119" s="18">
        <f t="shared" si="129"/>
        <v>0</v>
      </c>
      <c r="K119" s="18">
        <f t="shared" si="130"/>
        <v>0</v>
      </c>
      <c r="L119" s="18" t="str">
        <f t="shared" si="131"/>
        <v>lulus</v>
      </c>
      <c r="M119" s="19"/>
      <c r="N119" s="33"/>
      <c r="O119" s="22">
        <f>IF(AND(N119=$BJ$3),$C$118,0)</f>
        <v>0</v>
      </c>
      <c r="P119" s="22">
        <f t="shared" si="132"/>
        <v>0</v>
      </c>
      <c r="Q119" s="18"/>
      <c r="R119" s="22">
        <f>IF(AND(Q119=$BJ$3),$C$118,0)</f>
        <v>0</v>
      </c>
      <c r="S119" s="22">
        <f t="shared" si="133"/>
        <v>0</v>
      </c>
      <c r="T119" s="33"/>
      <c r="U119" s="22">
        <f>IF(AND(T119=$BJ$3),$C$118,0)</f>
        <v>0</v>
      </c>
      <c r="V119" s="22">
        <f t="shared" si="134"/>
        <v>0</v>
      </c>
      <c r="W119" s="18"/>
      <c r="X119" s="22">
        <f>IF(AND(W119=$BJ$3),$C$118,0)</f>
        <v>0</v>
      </c>
      <c r="Y119" s="22">
        <f t="shared" si="135"/>
        <v>0</v>
      </c>
      <c r="Z119" s="33"/>
      <c r="AA119" s="22">
        <f>IF(AND(Z119=$BJ$3),$C$118,0)</f>
        <v>0</v>
      </c>
      <c r="AB119" s="22">
        <f t="shared" si="136"/>
        <v>0</v>
      </c>
      <c r="AC119" s="18"/>
      <c r="AD119" s="22">
        <f>IF(AND(AC119=$BJ$3),$C$118,0)</f>
        <v>0</v>
      </c>
      <c r="AE119" s="22">
        <f t="shared" si="137"/>
        <v>0</v>
      </c>
      <c r="AF119" s="33"/>
      <c r="AG119" s="22">
        <f>IF(AND(AF119=$BJ$3),$C$118,0)</f>
        <v>0</v>
      </c>
      <c r="AH119" s="22">
        <f t="shared" si="138"/>
        <v>0</v>
      </c>
      <c r="AI119" s="18"/>
      <c r="AJ119" s="22">
        <f>IF(AND(AI119=$BJ$3),$C$118,0)</f>
        <v>0</v>
      </c>
      <c r="AK119" s="22">
        <f t="shared" si="139"/>
        <v>0</v>
      </c>
      <c r="AL119" s="33"/>
      <c r="AM119" s="22">
        <f>IF(AND(AL119=$BJ$3),$C$118,0)</f>
        <v>0</v>
      </c>
      <c r="AN119" s="22">
        <f t="shared" si="140"/>
        <v>0</v>
      </c>
      <c r="AO119" s="18"/>
      <c r="AP119" s="22">
        <f>IF(AND(AO119=$BJ$3),$C$118,0)</f>
        <v>0</v>
      </c>
      <c r="AQ119" s="22">
        <f t="shared" si="141"/>
        <v>0</v>
      </c>
      <c r="AR119" s="33"/>
      <c r="AS119" s="22">
        <f>IF(AND(AR119=$BJ$3),$C$118,0)</f>
        <v>0</v>
      </c>
      <c r="AT119" s="22">
        <f t="shared" si="142"/>
        <v>0</v>
      </c>
      <c r="AU119" s="18"/>
      <c r="AV119" s="22">
        <f>IF(AND(AU119=$BJ$3),$C$118,0)</f>
        <v>0</v>
      </c>
      <c r="AW119" s="22">
        <f t="shared" si="143"/>
        <v>0</v>
      </c>
      <c r="AX119" s="33"/>
      <c r="AY119" s="22">
        <f>IF(AND(AX119=$BJ$3),$C$118,0)</f>
        <v>0</v>
      </c>
      <c r="AZ119" s="22">
        <f t="shared" si="144"/>
        <v>0</v>
      </c>
      <c r="BA119" s="18"/>
      <c r="BB119" s="22">
        <f>IF(AND(BA119=$BJ$3),$C$118,0)</f>
        <v>0</v>
      </c>
      <c r="BC119" s="22">
        <f t="shared" si="145"/>
        <v>0</v>
      </c>
      <c r="BD119" s="11" t="s">
        <v>138</v>
      </c>
    </row>
    <row r="120" spans="2:56" hidden="1" x14ac:dyDescent="0.25">
      <c r="B120" s="6">
        <f>PROSES!B122</f>
        <v>0</v>
      </c>
      <c r="C120" s="28">
        <f>PROSES!C122</f>
        <v>0</v>
      </c>
      <c r="D120" s="28">
        <f>PROSES!D122</f>
        <v>0</v>
      </c>
      <c r="E120" s="28">
        <f>PROSES!E122</f>
        <v>0</v>
      </c>
      <c r="F120" s="22">
        <f t="shared" si="126"/>
        <v>0</v>
      </c>
      <c r="G120" s="22">
        <f t="shared" si="103"/>
        <v>0</v>
      </c>
      <c r="H120" s="18">
        <f t="shared" si="127"/>
        <v>0</v>
      </c>
      <c r="I120" s="22">
        <f t="shared" si="128"/>
        <v>0</v>
      </c>
      <c r="J120" s="18">
        <f t="shared" si="129"/>
        <v>0</v>
      </c>
      <c r="K120" s="18">
        <f t="shared" si="130"/>
        <v>0</v>
      </c>
      <c r="L120" s="18" t="str">
        <f t="shared" si="131"/>
        <v>lulus</v>
      </c>
      <c r="M120" s="19"/>
      <c r="N120" s="33"/>
      <c r="O120" s="22">
        <f>IF(AND(N120=$BJ$3),$C$118,0)</f>
        <v>0</v>
      </c>
      <c r="P120" s="22">
        <f t="shared" si="132"/>
        <v>0</v>
      </c>
      <c r="Q120" s="18"/>
      <c r="R120" s="22">
        <f>IF(AND(Q120=$BJ$3),$C$118,0)</f>
        <v>0</v>
      </c>
      <c r="S120" s="22">
        <f t="shared" si="133"/>
        <v>0</v>
      </c>
      <c r="T120" s="33"/>
      <c r="U120" s="22">
        <f>IF(AND(T120=$BJ$3),$C$118,0)</f>
        <v>0</v>
      </c>
      <c r="V120" s="22">
        <f t="shared" si="134"/>
        <v>0</v>
      </c>
      <c r="W120" s="18"/>
      <c r="X120" s="22">
        <f>IF(AND(W120=$BJ$3),$C$118,0)</f>
        <v>0</v>
      </c>
      <c r="Y120" s="22">
        <f t="shared" si="135"/>
        <v>0</v>
      </c>
      <c r="Z120" s="33"/>
      <c r="AA120" s="22">
        <f>IF(AND(Z120=$BJ$3),$C$118,0)</f>
        <v>0</v>
      </c>
      <c r="AB120" s="22">
        <f t="shared" si="136"/>
        <v>0</v>
      </c>
      <c r="AC120" s="18"/>
      <c r="AD120" s="22">
        <f>IF(AND(AC120=$BJ$3),$C$118,0)</f>
        <v>0</v>
      </c>
      <c r="AE120" s="22">
        <f t="shared" si="137"/>
        <v>0</v>
      </c>
      <c r="AF120" s="33"/>
      <c r="AG120" s="22">
        <f>IF(AND(AF120=$BJ$3),$C$118,0)</f>
        <v>0</v>
      </c>
      <c r="AH120" s="22">
        <f t="shared" si="138"/>
        <v>0</v>
      </c>
      <c r="AI120" s="18"/>
      <c r="AJ120" s="22">
        <f>IF(AND(AI120=$BJ$3),$C$118,0)</f>
        <v>0</v>
      </c>
      <c r="AK120" s="22">
        <f t="shared" si="139"/>
        <v>0</v>
      </c>
      <c r="AL120" s="33"/>
      <c r="AM120" s="22">
        <f>IF(AND(AL120=$BJ$3),$C$118,0)</f>
        <v>0</v>
      </c>
      <c r="AN120" s="22">
        <f t="shared" si="140"/>
        <v>0</v>
      </c>
      <c r="AO120" s="18"/>
      <c r="AP120" s="22">
        <f>IF(AND(AO120=$BJ$3),$C$118,0)</f>
        <v>0</v>
      </c>
      <c r="AQ120" s="22">
        <f t="shared" si="141"/>
        <v>0</v>
      </c>
      <c r="AR120" s="33"/>
      <c r="AS120" s="22">
        <f>IF(AND(AR120=$BJ$3),$C$118,0)</f>
        <v>0</v>
      </c>
      <c r="AT120" s="22">
        <f t="shared" si="142"/>
        <v>0</v>
      </c>
      <c r="AU120" s="18"/>
      <c r="AV120" s="22">
        <f>IF(AND(AU120=$BJ$3),$C$118,0)</f>
        <v>0</v>
      </c>
      <c r="AW120" s="22">
        <f t="shared" si="143"/>
        <v>0</v>
      </c>
      <c r="AX120" s="33"/>
      <c r="AY120" s="22">
        <f>IF(AND(AX120=$BJ$3),$C$118,0)</f>
        <v>0</v>
      </c>
      <c r="AZ120" s="22">
        <f t="shared" si="144"/>
        <v>0</v>
      </c>
      <c r="BA120" s="18"/>
      <c r="BB120" s="22">
        <f>IF(AND(BA120=$BJ$3),$C$118,0)</f>
        <v>0</v>
      </c>
      <c r="BC120" s="22">
        <f t="shared" si="145"/>
        <v>0</v>
      </c>
      <c r="BD120" s="11" t="s">
        <v>138</v>
      </c>
    </row>
    <row r="121" spans="2:56" hidden="1" x14ac:dyDescent="0.25">
      <c r="B121" s="10" t="s">
        <v>21</v>
      </c>
      <c r="C121" s="20">
        <f>SUM(C107:C120)</f>
        <v>19</v>
      </c>
      <c r="D121" s="28"/>
      <c r="F121" s="28">
        <f>SUM(F107:F120)</f>
        <v>0</v>
      </c>
      <c r="H121" s="28">
        <f>SUM(H107:H120)</f>
        <v>0</v>
      </c>
      <c r="I121" s="28">
        <f>SUM(I107:I120)</f>
        <v>0</v>
      </c>
      <c r="J121" s="28">
        <f>SUM(J107:J120)</f>
        <v>19</v>
      </c>
      <c r="K121" s="28">
        <f>SUM(K107:K120)</f>
        <v>0</v>
      </c>
      <c r="N121" s="18"/>
      <c r="O121" s="7">
        <f>SUM(O107:O120)</f>
        <v>0</v>
      </c>
      <c r="P121" s="7"/>
      <c r="Q121" s="18"/>
      <c r="R121" s="7">
        <f>SUM(R107:R120)</f>
        <v>0</v>
      </c>
      <c r="S121" s="7"/>
      <c r="T121" s="18"/>
      <c r="U121" s="7">
        <f>SUM(U107:U120)</f>
        <v>0</v>
      </c>
      <c r="V121" s="7"/>
      <c r="W121" s="18"/>
      <c r="X121" s="7">
        <f>SUM(X107:X120)</f>
        <v>0</v>
      </c>
      <c r="Y121" s="7"/>
      <c r="Z121" s="18"/>
      <c r="AA121" s="7">
        <f>SUM(AA107:AA120)</f>
        <v>0</v>
      </c>
      <c r="AB121" s="7"/>
      <c r="AC121" s="18"/>
      <c r="AD121" s="7">
        <f>SUM(AD107:AD120)</f>
        <v>0</v>
      </c>
      <c r="AE121" s="7"/>
      <c r="AF121" s="18"/>
      <c r="AG121" s="7">
        <f>SUM(AG107:AG120)</f>
        <v>0</v>
      </c>
      <c r="AH121" s="7"/>
      <c r="AI121" s="18"/>
      <c r="AJ121" s="7">
        <f>SUM(AJ107:AJ120)</f>
        <v>0</v>
      </c>
      <c r="AK121" s="7"/>
      <c r="AL121" s="18"/>
      <c r="AM121" s="7">
        <f>SUM(AM107:AM120)</f>
        <v>0</v>
      </c>
      <c r="AN121" s="7"/>
      <c r="AO121" s="18"/>
      <c r="AP121" s="7">
        <f>SUM(AP107:AP120)</f>
        <v>0</v>
      </c>
      <c r="AQ121" s="7"/>
      <c r="AR121" s="18"/>
      <c r="AS121" s="7">
        <f>SUM(AS107:AS120)</f>
        <v>0</v>
      </c>
      <c r="AT121" s="7"/>
      <c r="AU121" s="18"/>
      <c r="AV121" s="7">
        <f>SUM(AV107:AV120)</f>
        <v>0</v>
      </c>
      <c r="AW121" s="7"/>
      <c r="AX121" s="18"/>
      <c r="AY121" s="7">
        <f>SUM(AY107:AY120)</f>
        <v>0</v>
      </c>
      <c r="AZ121" s="7"/>
      <c r="BA121" s="18"/>
      <c r="BB121" s="7">
        <f>SUM(BB107:BB120)</f>
        <v>0</v>
      </c>
      <c r="BC121" s="7"/>
      <c r="BD121" s="11" t="s">
        <v>138</v>
      </c>
    </row>
    <row r="122" spans="2:56" hidden="1" x14ac:dyDescent="0.25">
      <c r="B122" s="12" t="s">
        <v>109</v>
      </c>
      <c r="C122" s="21">
        <f>I121/C121</f>
        <v>0</v>
      </c>
      <c r="D122" s="3"/>
      <c r="E122" s="13"/>
      <c r="Q122" s="11"/>
      <c r="W122" s="11"/>
      <c r="AC122" s="11"/>
      <c r="AI122" s="11"/>
      <c r="AO122" s="11"/>
      <c r="AU122" s="11"/>
      <c r="BA122" s="11"/>
      <c r="BD122" s="11" t="s">
        <v>138</v>
      </c>
    </row>
    <row r="123" spans="2:56" x14ac:dyDescent="0.25">
      <c r="B123" s="9"/>
      <c r="Q123" s="11"/>
      <c r="W123" s="11"/>
      <c r="AC123" s="11"/>
      <c r="AI123" s="11"/>
      <c r="AO123" s="11"/>
      <c r="AU123" s="11"/>
      <c r="BA123" s="11"/>
      <c r="BD123" s="11" t="s">
        <v>139</v>
      </c>
    </row>
    <row r="124" spans="2:56" x14ac:dyDescent="0.25">
      <c r="B124" s="188" t="s">
        <v>90</v>
      </c>
      <c r="C124" s="189"/>
      <c r="D124" s="189"/>
      <c r="E124" s="198" t="s">
        <v>98</v>
      </c>
      <c r="F124" s="86"/>
      <c r="G124" s="22">
        <v>1</v>
      </c>
      <c r="H124" s="22" t="s">
        <v>100</v>
      </c>
      <c r="I124" s="22"/>
      <c r="J124" s="22"/>
      <c r="K124" s="82"/>
      <c r="L124" s="192" t="s">
        <v>136</v>
      </c>
      <c r="N124" s="45" t="s">
        <v>140</v>
      </c>
      <c r="O124" s="45"/>
      <c r="P124" s="46"/>
      <c r="Q124" s="161"/>
      <c r="R124" s="47"/>
      <c r="S124" s="45"/>
      <c r="T124" s="45"/>
      <c r="U124" s="45"/>
      <c r="V124" s="46"/>
      <c r="W124" s="161"/>
      <c r="X124" s="47"/>
      <c r="Y124" s="45"/>
      <c r="Z124" s="45"/>
      <c r="AA124" s="45"/>
      <c r="AB124" s="46"/>
      <c r="AC124" s="161"/>
      <c r="AD124" s="47"/>
      <c r="AE124" s="45"/>
      <c r="AF124" s="45"/>
      <c r="AG124" s="45"/>
      <c r="AH124" s="46"/>
      <c r="AI124" s="161"/>
      <c r="AJ124" s="47"/>
      <c r="AK124" s="45"/>
      <c r="AL124" s="45"/>
      <c r="AM124" s="45"/>
      <c r="AN124" s="46"/>
      <c r="AO124" s="161"/>
      <c r="AP124" s="47"/>
      <c r="AQ124" s="45"/>
      <c r="AR124" s="45"/>
      <c r="AS124" s="45"/>
      <c r="AT124" s="46"/>
      <c r="AU124" s="161"/>
      <c r="AV124" s="47"/>
      <c r="AW124" s="45"/>
      <c r="AX124" s="45"/>
      <c r="AY124" s="45"/>
      <c r="AZ124" s="46"/>
      <c r="BA124" s="161"/>
      <c r="BD124" s="11" t="s">
        <v>139</v>
      </c>
    </row>
    <row r="125" spans="2:56" x14ac:dyDescent="0.25">
      <c r="B125" s="146" t="s">
        <v>8</v>
      </c>
      <c r="C125" s="23" t="s">
        <v>9</v>
      </c>
      <c r="D125" s="23" t="s">
        <v>10</v>
      </c>
      <c r="E125" s="198"/>
      <c r="F125" s="86"/>
      <c r="G125" s="22" t="str">
        <f t="shared" ref="G125:G139" si="146">D125</f>
        <v>nilai</v>
      </c>
      <c r="H125" s="22" t="s">
        <v>122</v>
      </c>
      <c r="I125" s="22" t="s">
        <v>99</v>
      </c>
      <c r="J125" s="22" t="s">
        <v>129</v>
      </c>
      <c r="K125" s="82" t="s">
        <v>123</v>
      </c>
      <c r="L125" s="192"/>
      <c r="N125" s="45">
        <v>1</v>
      </c>
      <c r="O125" s="45"/>
      <c r="P125" s="46"/>
      <c r="Q125" s="45">
        <v>2</v>
      </c>
      <c r="R125" s="47"/>
      <c r="S125" s="45"/>
      <c r="T125" s="45">
        <v>3</v>
      </c>
      <c r="U125" s="45"/>
      <c r="V125" s="46"/>
      <c r="W125" s="45">
        <v>4</v>
      </c>
      <c r="X125" s="47"/>
      <c r="Y125" s="45"/>
      <c r="Z125" s="45">
        <v>5</v>
      </c>
      <c r="AA125" s="45"/>
      <c r="AB125" s="46"/>
      <c r="AC125" s="45">
        <v>6</v>
      </c>
      <c r="AD125" s="47"/>
      <c r="AE125" s="45"/>
      <c r="AF125" s="45">
        <v>7</v>
      </c>
      <c r="AG125" s="45"/>
      <c r="AH125" s="46"/>
      <c r="AI125" s="45">
        <v>8</v>
      </c>
      <c r="AJ125" s="47"/>
      <c r="AK125" s="45"/>
      <c r="AL125" s="45">
        <v>9</v>
      </c>
      <c r="AM125" s="45"/>
      <c r="AN125" s="46"/>
      <c r="AO125" s="45">
        <v>10</v>
      </c>
      <c r="AP125" s="47"/>
      <c r="AQ125" s="45"/>
      <c r="AR125" s="45">
        <v>11</v>
      </c>
      <c r="AS125" s="45"/>
      <c r="AT125" s="46"/>
      <c r="AU125" s="45">
        <v>12</v>
      </c>
      <c r="AV125" s="47"/>
      <c r="AW125" s="45"/>
      <c r="AX125" s="45">
        <v>13</v>
      </c>
      <c r="AY125" s="45"/>
      <c r="AZ125" s="46"/>
      <c r="BA125" s="45">
        <v>14</v>
      </c>
      <c r="BD125" s="11" t="s">
        <v>139</v>
      </c>
    </row>
    <row r="126" spans="2:56" x14ac:dyDescent="0.25">
      <c r="B126" s="88" t="s">
        <v>91</v>
      </c>
      <c r="C126" s="89">
        <v>4</v>
      </c>
      <c r="D126" s="96"/>
      <c r="E126" s="45">
        <f t="shared" ref="E126:E139" si="147">P126+S126+V126+Y126+AB126+AE126+AH126+AK126+AN126+AQ126+AT126+AW126+AZ126+BC126</f>
        <v>0</v>
      </c>
      <c r="F126" s="86">
        <f t="shared" ref="F126:F139" si="148">IF(AND(E126=0),0,C126)</f>
        <v>0</v>
      </c>
      <c r="G126" s="22">
        <f t="shared" si="146"/>
        <v>0</v>
      </c>
      <c r="H126" s="18">
        <f t="shared" ref="H126:H139" si="149">IF(AND(D126=$BF$3),$BG$3,IF(AND(D126=$BF$5),$BG$5,IF(AND(D126=$BF$6),$BG$6,IF(AND(D126=$BF$7),$BG$7,IF(AND(D126=$BF$8),$BG$8,IF(AND(D126=$BF$9),$BG$9,IF(AND(D126=$BF$10),$BG$10,IF(AND(D126=$BF$11),$BG$11))))))))</f>
        <v>0</v>
      </c>
      <c r="I126" s="22">
        <f t="shared" ref="I126:I139" si="150">H126*C126</f>
        <v>0</v>
      </c>
      <c r="J126" s="18">
        <f t="shared" ref="J126:J131" si="151">IF(AND(H126&gt;1),0,C126)</f>
        <v>4</v>
      </c>
      <c r="K126" s="83">
        <f t="shared" ref="K126:K139" si="152">IF(AND(J126=0),C126,0)</f>
        <v>0</v>
      </c>
      <c r="L126" s="18" t="str">
        <f t="shared" ref="L126:L139" si="153">IF(AND(J126=0),"lulus","belum")</f>
        <v>belum</v>
      </c>
      <c r="M126" s="19"/>
      <c r="N126" s="18"/>
      <c r="O126" s="22">
        <f>IF(AND(N126=$BJ$3),$C$126,0)</f>
        <v>0</v>
      </c>
      <c r="P126" s="82">
        <f t="shared" ref="P126:P139" si="154">IF(AND(N126&gt;0),1,0)</f>
        <v>0</v>
      </c>
      <c r="Q126" s="33"/>
      <c r="R126" s="86">
        <f>IF(AND(Q126=$BJ$3),$C$126,0)</f>
        <v>0</v>
      </c>
      <c r="S126" s="22">
        <f t="shared" ref="S126:S139" si="155">IF(AND(Q126&gt;0),1,0)</f>
        <v>0</v>
      </c>
      <c r="T126" s="18"/>
      <c r="U126" s="22">
        <f>IF(AND(T126=$BJ$3),$C$126,0)</f>
        <v>0</v>
      </c>
      <c r="V126" s="82">
        <f t="shared" ref="V126:V139" si="156">IF(AND(T126&gt;0),1,0)</f>
        <v>0</v>
      </c>
      <c r="W126" s="33"/>
      <c r="X126" s="86">
        <f>IF(AND(W126=$BJ$3),$C$126,0)</f>
        <v>0</v>
      </c>
      <c r="Y126" s="22">
        <f t="shared" ref="Y126:Y139" si="157">IF(AND(W126&gt;0),1,0)</f>
        <v>0</v>
      </c>
      <c r="Z126" s="18"/>
      <c r="AA126" s="22">
        <f>IF(AND(Z126=$BJ$3),$C$126,0)</f>
        <v>0</v>
      </c>
      <c r="AB126" s="82">
        <f t="shared" ref="AB126:AB139" si="158">IF(AND(Z126&gt;0),1,0)</f>
        <v>0</v>
      </c>
      <c r="AC126" s="33"/>
      <c r="AD126" s="86">
        <f>IF(AND(AC126=$BJ$3),$C$126,0)</f>
        <v>0</v>
      </c>
      <c r="AE126" s="22">
        <f t="shared" ref="AE126:AE139" si="159">IF(AND(AC126&gt;0),1,0)</f>
        <v>0</v>
      </c>
      <c r="AF126" s="18"/>
      <c r="AG126" s="22">
        <f>IF(AND(AF126=$BJ$3),$C$126,0)</f>
        <v>0</v>
      </c>
      <c r="AH126" s="82">
        <f t="shared" ref="AH126:AH139" si="160">IF(AND(AF126&gt;0),1,0)</f>
        <v>0</v>
      </c>
      <c r="AI126" s="33"/>
      <c r="AJ126" s="86">
        <f>IF(AND(AI126=$BJ$3),$C$126,0)</f>
        <v>0</v>
      </c>
      <c r="AK126" s="22">
        <f t="shared" ref="AK126:AK139" si="161">IF(AND(AI126&gt;0),1,0)</f>
        <v>0</v>
      </c>
      <c r="AL126" s="18"/>
      <c r="AM126" s="22">
        <f>IF(AND(AL126=$BJ$3),$C$126,0)</f>
        <v>0</v>
      </c>
      <c r="AN126" s="82">
        <f t="shared" ref="AN126:AN139" si="162">IF(AND(AL126&gt;0),1,0)</f>
        <v>0</v>
      </c>
      <c r="AO126" s="33"/>
      <c r="AP126" s="86">
        <f>IF(AND(AO126=$BJ$3),$C$126,0)</f>
        <v>0</v>
      </c>
      <c r="AQ126" s="22">
        <f t="shared" ref="AQ126:AQ139" si="163">IF(AND(AO126&gt;0),1,0)</f>
        <v>0</v>
      </c>
      <c r="AR126" s="18"/>
      <c r="AS126" s="22">
        <f>IF(AND(AR126=$BJ$3),$C$126,0)</f>
        <v>0</v>
      </c>
      <c r="AT126" s="82">
        <f t="shared" ref="AT126:AT139" si="164">IF(AND(AR126&gt;0),1,0)</f>
        <v>0</v>
      </c>
      <c r="AU126" s="33"/>
      <c r="AV126" s="86">
        <f>IF(AND(AU126=$BJ$3),$C$126,0)</f>
        <v>0</v>
      </c>
      <c r="AW126" s="22">
        <f t="shared" ref="AW126:AW139" si="165">IF(AND(AU126&gt;0),1,0)</f>
        <v>0</v>
      </c>
      <c r="AX126" s="18"/>
      <c r="AY126" s="22">
        <f>IF(AND(AX126=$BJ$3),$C$126,0)</f>
        <v>0</v>
      </c>
      <c r="AZ126" s="82">
        <f t="shared" ref="AZ126:AZ139" si="166">IF(AND(AX126&gt;0),1,0)</f>
        <v>0</v>
      </c>
      <c r="BA126" s="33"/>
      <c r="BB126" s="86">
        <f>IF(AND(BA126=$BJ$3),$C$126,0)</f>
        <v>0</v>
      </c>
      <c r="BC126" s="22">
        <f t="shared" ref="BC126:BC139" si="167">IF(AND(BA126&gt;0),1,0)</f>
        <v>0</v>
      </c>
      <c r="BD126" s="11" t="s">
        <v>139</v>
      </c>
    </row>
    <row r="127" spans="2:56" x14ac:dyDescent="0.25">
      <c r="B127" s="88" t="s">
        <v>92</v>
      </c>
      <c r="C127" s="89">
        <v>2</v>
      </c>
      <c r="D127" s="96"/>
      <c r="E127" s="45">
        <f t="shared" si="147"/>
        <v>0</v>
      </c>
      <c r="F127" s="86">
        <f t="shared" si="148"/>
        <v>0</v>
      </c>
      <c r="G127" s="22">
        <f t="shared" si="146"/>
        <v>0</v>
      </c>
      <c r="H127" s="18">
        <f t="shared" si="149"/>
        <v>0</v>
      </c>
      <c r="I127" s="22">
        <f t="shared" si="150"/>
        <v>0</v>
      </c>
      <c r="J127" s="18">
        <f t="shared" si="151"/>
        <v>2</v>
      </c>
      <c r="K127" s="83">
        <f t="shared" si="152"/>
        <v>0</v>
      </c>
      <c r="L127" s="18" t="str">
        <f t="shared" si="153"/>
        <v>belum</v>
      </c>
      <c r="M127" s="19"/>
      <c r="N127" s="18"/>
      <c r="O127" s="22">
        <f>IF(AND(N127=$BJ$3),$C$127,0)</f>
        <v>0</v>
      </c>
      <c r="P127" s="82">
        <f t="shared" si="154"/>
        <v>0</v>
      </c>
      <c r="Q127" s="33"/>
      <c r="R127" s="86">
        <f>IF(AND(Q127=$BJ$3),$C$127,0)</f>
        <v>0</v>
      </c>
      <c r="S127" s="22">
        <f t="shared" si="155"/>
        <v>0</v>
      </c>
      <c r="T127" s="18"/>
      <c r="U127" s="22">
        <f>IF(AND(T127=$BJ$3),$C$127,0)</f>
        <v>0</v>
      </c>
      <c r="V127" s="82">
        <f t="shared" si="156"/>
        <v>0</v>
      </c>
      <c r="W127" s="33"/>
      <c r="X127" s="86">
        <f>IF(AND(W127=$BJ$3),$C$127,0)</f>
        <v>0</v>
      </c>
      <c r="Y127" s="22">
        <f t="shared" si="157"/>
        <v>0</v>
      </c>
      <c r="Z127" s="18"/>
      <c r="AA127" s="22">
        <f>IF(AND(Z127=$BJ$3),$C$127,0)</f>
        <v>0</v>
      </c>
      <c r="AB127" s="82">
        <f t="shared" si="158"/>
        <v>0</v>
      </c>
      <c r="AC127" s="33"/>
      <c r="AD127" s="86">
        <f>IF(AND(AC127=$BJ$3),$C$127,0)</f>
        <v>0</v>
      </c>
      <c r="AE127" s="22">
        <f t="shared" si="159"/>
        <v>0</v>
      </c>
      <c r="AF127" s="18"/>
      <c r="AG127" s="22">
        <f>IF(AND(AF127=$BJ$3),$C$127,0)</f>
        <v>0</v>
      </c>
      <c r="AH127" s="82">
        <f t="shared" si="160"/>
        <v>0</v>
      </c>
      <c r="AI127" s="33"/>
      <c r="AJ127" s="86">
        <f>IF(AND(AI127=$BJ$3),$C$127,0)</f>
        <v>0</v>
      </c>
      <c r="AK127" s="22">
        <f t="shared" si="161"/>
        <v>0</v>
      </c>
      <c r="AL127" s="18"/>
      <c r="AM127" s="22">
        <f>IF(AND(AL127=$BJ$3),$C$127,0)</f>
        <v>0</v>
      </c>
      <c r="AN127" s="82">
        <f t="shared" si="162"/>
        <v>0</v>
      </c>
      <c r="AO127" s="33"/>
      <c r="AP127" s="86">
        <f>IF(AND(AO127=$BJ$3),$C$127,0)</f>
        <v>0</v>
      </c>
      <c r="AQ127" s="22">
        <f t="shared" si="163"/>
        <v>0</v>
      </c>
      <c r="AR127" s="18"/>
      <c r="AS127" s="22">
        <f>IF(AND(AR127=$BJ$3),$C$127,0)</f>
        <v>0</v>
      </c>
      <c r="AT127" s="82">
        <f t="shared" si="164"/>
        <v>0</v>
      </c>
      <c r="AU127" s="33"/>
      <c r="AV127" s="86">
        <f>IF(AND(AU127=$BJ$3),$C$127,0)</f>
        <v>0</v>
      </c>
      <c r="AW127" s="22">
        <f t="shared" si="165"/>
        <v>0</v>
      </c>
      <c r="AX127" s="18"/>
      <c r="AY127" s="22">
        <f>IF(AND(AX127=$BJ$3),$C$127,0)</f>
        <v>0</v>
      </c>
      <c r="AZ127" s="82">
        <f t="shared" si="166"/>
        <v>0</v>
      </c>
      <c r="BA127" s="33"/>
      <c r="BB127" s="86">
        <f>IF(AND(BA127=$BJ$3),$C$127,0)</f>
        <v>0</v>
      </c>
      <c r="BC127" s="22">
        <f t="shared" si="167"/>
        <v>0</v>
      </c>
      <c r="BD127" s="11" t="s">
        <v>139</v>
      </c>
    </row>
    <row r="128" spans="2:56" x14ac:dyDescent="0.25">
      <c r="B128" s="88" t="s">
        <v>93</v>
      </c>
      <c r="C128" s="89">
        <v>2</v>
      </c>
      <c r="D128" s="96"/>
      <c r="E128" s="45">
        <f t="shared" si="147"/>
        <v>0</v>
      </c>
      <c r="F128" s="86">
        <f t="shared" si="148"/>
        <v>0</v>
      </c>
      <c r="G128" s="22">
        <f t="shared" si="146"/>
        <v>0</v>
      </c>
      <c r="H128" s="18">
        <f t="shared" si="149"/>
        <v>0</v>
      </c>
      <c r="I128" s="22">
        <f t="shared" si="150"/>
        <v>0</v>
      </c>
      <c r="J128" s="18">
        <f t="shared" si="151"/>
        <v>2</v>
      </c>
      <c r="K128" s="83">
        <f t="shared" si="152"/>
        <v>0</v>
      </c>
      <c r="L128" s="18" t="str">
        <f t="shared" si="153"/>
        <v>belum</v>
      </c>
      <c r="M128" s="19"/>
      <c r="N128" s="18"/>
      <c r="O128" s="22">
        <f>IF(AND(N128=$BJ$3),$C$128,0)</f>
        <v>0</v>
      </c>
      <c r="P128" s="82">
        <f t="shared" si="154"/>
        <v>0</v>
      </c>
      <c r="Q128" s="33"/>
      <c r="R128" s="86">
        <f>IF(AND(Q128=$BJ$3),$C$128,0)</f>
        <v>0</v>
      </c>
      <c r="S128" s="22">
        <f t="shared" si="155"/>
        <v>0</v>
      </c>
      <c r="T128" s="18"/>
      <c r="U128" s="22">
        <f>IF(AND(T128=$BJ$3),$C$128,0)</f>
        <v>0</v>
      </c>
      <c r="V128" s="82">
        <f t="shared" si="156"/>
        <v>0</v>
      </c>
      <c r="W128" s="33"/>
      <c r="X128" s="86">
        <f>IF(AND(W128=$BJ$3),$C$128,0)</f>
        <v>0</v>
      </c>
      <c r="Y128" s="22">
        <f t="shared" si="157"/>
        <v>0</v>
      </c>
      <c r="Z128" s="18"/>
      <c r="AA128" s="22">
        <f>IF(AND(Z128=$BJ$3),$C$128,0)</f>
        <v>0</v>
      </c>
      <c r="AB128" s="82">
        <f t="shared" si="158"/>
        <v>0</v>
      </c>
      <c r="AC128" s="33"/>
      <c r="AD128" s="86">
        <f>IF(AND(AC128=$BJ$3),$C$128,0)</f>
        <v>0</v>
      </c>
      <c r="AE128" s="22">
        <f t="shared" si="159"/>
        <v>0</v>
      </c>
      <c r="AF128" s="18"/>
      <c r="AG128" s="22">
        <f>IF(AND(AF128=$BJ$3),$C$128,0)</f>
        <v>0</v>
      </c>
      <c r="AH128" s="82">
        <f t="shared" si="160"/>
        <v>0</v>
      </c>
      <c r="AI128" s="33"/>
      <c r="AJ128" s="86">
        <f>IF(AND(AI128=$BJ$3),$C$128,0)</f>
        <v>0</v>
      </c>
      <c r="AK128" s="22">
        <f t="shared" si="161"/>
        <v>0</v>
      </c>
      <c r="AL128" s="18"/>
      <c r="AM128" s="22">
        <f>IF(AND(AL128=$BJ$3),$C$128,0)</f>
        <v>0</v>
      </c>
      <c r="AN128" s="82">
        <f t="shared" si="162"/>
        <v>0</v>
      </c>
      <c r="AO128" s="33"/>
      <c r="AP128" s="86">
        <f>IF(AND(AO128=$BJ$3),$C$128,0)</f>
        <v>0</v>
      </c>
      <c r="AQ128" s="22">
        <f t="shared" si="163"/>
        <v>0</v>
      </c>
      <c r="AR128" s="18"/>
      <c r="AS128" s="22">
        <f>IF(AND(AR128=$BJ$3),$C$128,0)</f>
        <v>0</v>
      </c>
      <c r="AT128" s="82">
        <f t="shared" si="164"/>
        <v>0</v>
      </c>
      <c r="AU128" s="33"/>
      <c r="AV128" s="86">
        <f>IF(AND(AU128=$BJ$3),$C$128,0)</f>
        <v>0</v>
      </c>
      <c r="AW128" s="22">
        <f t="shared" si="165"/>
        <v>0</v>
      </c>
      <c r="AX128" s="18"/>
      <c r="AY128" s="22">
        <f>IF(AND(AX128=$BJ$3),$C$128,0)</f>
        <v>0</v>
      </c>
      <c r="AZ128" s="82">
        <f t="shared" si="166"/>
        <v>0</v>
      </c>
      <c r="BA128" s="33"/>
      <c r="BB128" s="86">
        <f>IF(AND(BA128=$BJ$3),$C$128,0)</f>
        <v>0</v>
      </c>
      <c r="BC128" s="22">
        <f t="shared" si="167"/>
        <v>0</v>
      </c>
      <c r="BD128" s="11" t="s">
        <v>139</v>
      </c>
    </row>
    <row r="129" spans="2:56" x14ac:dyDescent="0.25">
      <c r="B129" s="88" t="s">
        <v>94</v>
      </c>
      <c r="C129" s="89">
        <v>1</v>
      </c>
      <c r="D129" s="96"/>
      <c r="E129" s="45">
        <f t="shared" si="147"/>
        <v>0</v>
      </c>
      <c r="F129" s="86">
        <f t="shared" si="148"/>
        <v>0</v>
      </c>
      <c r="G129" s="22">
        <f t="shared" si="146"/>
        <v>0</v>
      </c>
      <c r="H129" s="18">
        <f t="shared" si="149"/>
        <v>0</v>
      </c>
      <c r="I129" s="22">
        <f t="shared" si="150"/>
        <v>0</v>
      </c>
      <c r="J129" s="18">
        <f t="shared" si="151"/>
        <v>1</v>
      </c>
      <c r="K129" s="83">
        <f t="shared" si="152"/>
        <v>0</v>
      </c>
      <c r="L129" s="18" t="str">
        <f t="shared" si="153"/>
        <v>belum</v>
      </c>
      <c r="M129" s="19"/>
      <c r="N129" s="18"/>
      <c r="O129" s="22">
        <f>IF(AND(N129=$BJ$3),$C$129,0)</f>
        <v>0</v>
      </c>
      <c r="P129" s="82">
        <f t="shared" si="154"/>
        <v>0</v>
      </c>
      <c r="Q129" s="33"/>
      <c r="R129" s="86">
        <f>IF(AND(Q129=$BJ$3),$C$129,0)</f>
        <v>0</v>
      </c>
      <c r="S129" s="22">
        <f t="shared" si="155"/>
        <v>0</v>
      </c>
      <c r="T129" s="18"/>
      <c r="U129" s="22">
        <f>IF(AND(T129=$BJ$3),$C$129,0)</f>
        <v>0</v>
      </c>
      <c r="V129" s="82">
        <f t="shared" si="156"/>
        <v>0</v>
      </c>
      <c r="W129" s="33"/>
      <c r="X129" s="86">
        <f>IF(AND(W129=$BJ$3),$C$129,0)</f>
        <v>0</v>
      </c>
      <c r="Y129" s="22">
        <f t="shared" si="157"/>
        <v>0</v>
      </c>
      <c r="Z129" s="18"/>
      <c r="AA129" s="22">
        <f>IF(AND(Z129=$BJ$3),$C$129,0)</f>
        <v>0</v>
      </c>
      <c r="AB129" s="82">
        <f t="shared" si="158"/>
        <v>0</v>
      </c>
      <c r="AC129" s="33"/>
      <c r="AD129" s="86">
        <f>IF(AND(AC129=$BJ$3),$C$129,0)</f>
        <v>0</v>
      </c>
      <c r="AE129" s="22">
        <f t="shared" si="159"/>
        <v>0</v>
      </c>
      <c r="AF129" s="18"/>
      <c r="AG129" s="22">
        <f>IF(AND(AF129=$BJ$3),$C$129,0)</f>
        <v>0</v>
      </c>
      <c r="AH129" s="82">
        <f t="shared" si="160"/>
        <v>0</v>
      </c>
      <c r="AI129" s="33"/>
      <c r="AJ129" s="86">
        <f>IF(AND(AI129=$BJ$3),$C$129,0)</f>
        <v>0</v>
      </c>
      <c r="AK129" s="22">
        <f t="shared" si="161"/>
        <v>0</v>
      </c>
      <c r="AL129" s="18"/>
      <c r="AM129" s="22">
        <f>IF(AND(AL129=$BJ$3),$C$129,0)</f>
        <v>0</v>
      </c>
      <c r="AN129" s="82">
        <f t="shared" si="162"/>
        <v>0</v>
      </c>
      <c r="AO129" s="33"/>
      <c r="AP129" s="86">
        <f>IF(AND(AO129=$BJ$3),$C$129,0)</f>
        <v>0</v>
      </c>
      <c r="AQ129" s="22">
        <f t="shared" si="163"/>
        <v>0</v>
      </c>
      <c r="AR129" s="18"/>
      <c r="AS129" s="22">
        <f>IF(AND(AR129=$BJ$3),$C$129,0)</f>
        <v>0</v>
      </c>
      <c r="AT129" s="82">
        <f t="shared" si="164"/>
        <v>0</v>
      </c>
      <c r="AU129" s="33"/>
      <c r="AV129" s="86">
        <f>IF(AND(AU129=$BJ$3),$C$129,0)</f>
        <v>0</v>
      </c>
      <c r="AW129" s="22">
        <f t="shared" si="165"/>
        <v>0</v>
      </c>
      <c r="AX129" s="18"/>
      <c r="AY129" s="22">
        <f>IF(AND(AX129=$BJ$3),$C$129,0)</f>
        <v>0</v>
      </c>
      <c r="AZ129" s="82">
        <f t="shared" si="166"/>
        <v>0</v>
      </c>
      <c r="BA129" s="33"/>
      <c r="BB129" s="86">
        <f>IF(AND(BA129=$BJ$3),$C$129,0)</f>
        <v>0</v>
      </c>
      <c r="BC129" s="22">
        <f t="shared" si="167"/>
        <v>0</v>
      </c>
      <c r="BD129" s="11" t="s">
        <v>139</v>
      </c>
    </row>
    <row r="130" spans="2:56" x14ac:dyDescent="0.25">
      <c r="B130" s="88" t="s">
        <v>95</v>
      </c>
      <c r="C130" s="89">
        <v>1</v>
      </c>
      <c r="D130" s="96"/>
      <c r="E130" s="45">
        <f t="shared" si="147"/>
        <v>0</v>
      </c>
      <c r="F130" s="86">
        <f t="shared" si="148"/>
        <v>0</v>
      </c>
      <c r="G130" s="22">
        <f t="shared" si="146"/>
        <v>0</v>
      </c>
      <c r="H130" s="18">
        <f t="shared" si="149"/>
        <v>0</v>
      </c>
      <c r="I130" s="22">
        <f t="shared" si="150"/>
        <v>0</v>
      </c>
      <c r="J130" s="18">
        <f t="shared" si="151"/>
        <v>1</v>
      </c>
      <c r="K130" s="83">
        <f t="shared" si="152"/>
        <v>0</v>
      </c>
      <c r="L130" s="18" t="str">
        <f t="shared" si="153"/>
        <v>belum</v>
      </c>
      <c r="M130" s="19"/>
      <c r="N130" s="18"/>
      <c r="O130" s="22">
        <f>IF(AND(N130=$BJ$3),$C$130,0)</f>
        <v>0</v>
      </c>
      <c r="P130" s="82">
        <f t="shared" si="154"/>
        <v>0</v>
      </c>
      <c r="Q130" s="33"/>
      <c r="R130" s="86">
        <f>IF(AND(Q130=$BJ$3),$C$130,0)</f>
        <v>0</v>
      </c>
      <c r="S130" s="22">
        <f t="shared" si="155"/>
        <v>0</v>
      </c>
      <c r="T130" s="18"/>
      <c r="U130" s="22">
        <f>IF(AND(T130=$BJ$3),$C$130,0)</f>
        <v>0</v>
      </c>
      <c r="V130" s="82">
        <f t="shared" si="156"/>
        <v>0</v>
      </c>
      <c r="W130" s="33"/>
      <c r="X130" s="86">
        <f>IF(AND(W130=$BJ$3),$C$130,0)</f>
        <v>0</v>
      </c>
      <c r="Y130" s="22">
        <f t="shared" si="157"/>
        <v>0</v>
      </c>
      <c r="Z130" s="18"/>
      <c r="AA130" s="22">
        <f>IF(AND(Z130=$BJ$3),$C$130,0)</f>
        <v>0</v>
      </c>
      <c r="AB130" s="82">
        <f t="shared" si="158"/>
        <v>0</v>
      </c>
      <c r="AC130" s="33"/>
      <c r="AD130" s="86">
        <f>IF(AND(AC130=$BJ$3),$C$130,0)</f>
        <v>0</v>
      </c>
      <c r="AE130" s="22">
        <f t="shared" si="159"/>
        <v>0</v>
      </c>
      <c r="AF130" s="18"/>
      <c r="AG130" s="22">
        <f>IF(AND(AF130=$BJ$3),$C$130,0)</f>
        <v>0</v>
      </c>
      <c r="AH130" s="82">
        <f t="shared" si="160"/>
        <v>0</v>
      </c>
      <c r="AI130" s="33"/>
      <c r="AJ130" s="86">
        <f>IF(AND(AI130=$BJ$3),$C$130,0)</f>
        <v>0</v>
      </c>
      <c r="AK130" s="22">
        <f t="shared" si="161"/>
        <v>0</v>
      </c>
      <c r="AL130" s="18"/>
      <c r="AM130" s="22">
        <f>IF(AND(AL130=$BJ$3),$C$130,0)</f>
        <v>0</v>
      </c>
      <c r="AN130" s="82">
        <f t="shared" si="162"/>
        <v>0</v>
      </c>
      <c r="AO130" s="33"/>
      <c r="AP130" s="86">
        <f>IF(AND(AO130=$BJ$3),$C$130,0)</f>
        <v>0</v>
      </c>
      <c r="AQ130" s="22">
        <f t="shared" si="163"/>
        <v>0</v>
      </c>
      <c r="AR130" s="18"/>
      <c r="AS130" s="22">
        <f>IF(AND(AR130=$BJ$3),$C$130,0)</f>
        <v>0</v>
      </c>
      <c r="AT130" s="82">
        <f t="shared" si="164"/>
        <v>0</v>
      </c>
      <c r="AU130" s="33"/>
      <c r="AV130" s="86">
        <f>IF(AND(AU130=$BJ$3),$C$130,0)</f>
        <v>0</v>
      </c>
      <c r="AW130" s="22">
        <f t="shared" si="165"/>
        <v>0</v>
      </c>
      <c r="AX130" s="18"/>
      <c r="AY130" s="22">
        <f>IF(AND(AX130=$BJ$3),$C$130,0)</f>
        <v>0</v>
      </c>
      <c r="AZ130" s="82">
        <f t="shared" si="166"/>
        <v>0</v>
      </c>
      <c r="BA130" s="33"/>
      <c r="BB130" s="86">
        <f>IF(AND(BA130=$BJ$3),$C$130,0)</f>
        <v>0</v>
      </c>
      <c r="BC130" s="22">
        <f t="shared" si="167"/>
        <v>0</v>
      </c>
      <c r="BD130" s="11" t="s">
        <v>139</v>
      </c>
    </row>
    <row r="131" spans="2:56" x14ac:dyDescent="0.25">
      <c r="B131" s="88" t="s">
        <v>96</v>
      </c>
      <c r="C131" s="89">
        <v>2</v>
      </c>
      <c r="D131" s="96"/>
      <c r="E131" s="45">
        <f t="shared" si="147"/>
        <v>0</v>
      </c>
      <c r="F131" s="86">
        <f t="shared" si="148"/>
        <v>0</v>
      </c>
      <c r="G131" s="22">
        <f t="shared" si="146"/>
        <v>0</v>
      </c>
      <c r="H131" s="18">
        <f t="shared" si="149"/>
        <v>0</v>
      </c>
      <c r="I131" s="22">
        <f t="shared" si="150"/>
        <v>0</v>
      </c>
      <c r="J131" s="18">
        <f t="shared" si="151"/>
        <v>2</v>
      </c>
      <c r="K131" s="83">
        <f t="shared" si="152"/>
        <v>0</v>
      </c>
      <c r="L131" s="18" t="str">
        <f t="shared" si="153"/>
        <v>belum</v>
      </c>
      <c r="M131" s="19"/>
      <c r="N131" s="18"/>
      <c r="O131" s="22">
        <f>IF(AND(N131=$BJ$3),$C$131,0)</f>
        <v>0</v>
      </c>
      <c r="P131" s="82">
        <f t="shared" si="154"/>
        <v>0</v>
      </c>
      <c r="Q131" s="33"/>
      <c r="R131" s="86">
        <f>IF(AND(Q131=$BJ$3),$C$131,0)</f>
        <v>0</v>
      </c>
      <c r="S131" s="22">
        <f t="shared" si="155"/>
        <v>0</v>
      </c>
      <c r="T131" s="18"/>
      <c r="U131" s="22">
        <f>IF(AND(T131=$BJ$3),$C$131,0)</f>
        <v>0</v>
      </c>
      <c r="V131" s="82">
        <f t="shared" si="156"/>
        <v>0</v>
      </c>
      <c r="W131" s="33"/>
      <c r="X131" s="86">
        <f>IF(AND(W131=$BJ$3),$C$131,0)</f>
        <v>0</v>
      </c>
      <c r="Y131" s="22">
        <f t="shared" si="157"/>
        <v>0</v>
      </c>
      <c r="Z131" s="18"/>
      <c r="AA131" s="22">
        <f>IF(AND(Z131=$BJ$3),$C$131,0)</f>
        <v>0</v>
      </c>
      <c r="AB131" s="82">
        <f t="shared" si="158"/>
        <v>0</v>
      </c>
      <c r="AC131" s="33"/>
      <c r="AD131" s="86">
        <f>IF(AND(AC131=$BJ$3),$C$131,0)</f>
        <v>0</v>
      </c>
      <c r="AE131" s="22">
        <f t="shared" si="159"/>
        <v>0</v>
      </c>
      <c r="AF131" s="18"/>
      <c r="AG131" s="22">
        <f>IF(AND(AF131=$BJ$3),$C$131,0)</f>
        <v>0</v>
      </c>
      <c r="AH131" s="82">
        <f t="shared" si="160"/>
        <v>0</v>
      </c>
      <c r="AI131" s="33"/>
      <c r="AJ131" s="86">
        <f>IF(AND(AI131=$BJ$3),$C$131,0)</f>
        <v>0</v>
      </c>
      <c r="AK131" s="22">
        <f t="shared" si="161"/>
        <v>0</v>
      </c>
      <c r="AL131" s="18"/>
      <c r="AM131" s="22">
        <f>IF(AND(AL131=$BJ$3),$C$131,0)</f>
        <v>0</v>
      </c>
      <c r="AN131" s="82">
        <f t="shared" si="162"/>
        <v>0</v>
      </c>
      <c r="AO131" s="33"/>
      <c r="AP131" s="86">
        <f>IF(AND(AO131=$BJ$3),$C$131,0)</f>
        <v>0</v>
      </c>
      <c r="AQ131" s="22">
        <f t="shared" si="163"/>
        <v>0</v>
      </c>
      <c r="AR131" s="18"/>
      <c r="AS131" s="22">
        <f>IF(AND(AR131=$BJ$3),$C$131,0)</f>
        <v>0</v>
      </c>
      <c r="AT131" s="82">
        <f t="shared" si="164"/>
        <v>0</v>
      </c>
      <c r="AU131" s="33"/>
      <c r="AV131" s="86">
        <f>IF(AND(AU131=$BJ$3),$C$131,0)</f>
        <v>0</v>
      </c>
      <c r="AW131" s="22">
        <f t="shared" si="165"/>
        <v>0</v>
      </c>
      <c r="AX131" s="18"/>
      <c r="AY131" s="22">
        <f>IF(AND(AX131=$BJ$3),$C$131,0)</f>
        <v>0</v>
      </c>
      <c r="AZ131" s="82">
        <f t="shared" si="166"/>
        <v>0</v>
      </c>
      <c r="BA131" s="33"/>
      <c r="BB131" s="86">
        <f>IF(AND(BA131=$BJ$3),$C$131,0)</f>
        <v>0</v>
      </c>
      <c r="BC131" s="22">
        <f t="shared" si="167"/>
        <v>0</v>
      </c>
      <c r="BD131" s="11" t="s">
        <v>139</v>
      </c>
    </row>
    <row r="132" spans="2:56" x14ac:dyDescent="0.25">
      <c r="B132" s="88" t="s">
        <v>97</v>
      </c>
      <c r="C132" s="89">
        <v>2</v>
      </c>
      <c r="D132" s="96"/>
      <c r="E132" s="45">
        <f t="shared" si="147"/>
        <v>0</v>
      </c>
      <c r="F132" s="86">
        <f t="shared" si="148"/>
        <v>0</v>
      </c>
      <c r="G132" s="22">
        <f t="shared" si="146"/>
        <v>0</v>
      </c>
      <c r="H132" s="18">
        <f t="shared" si="149"/>
        <v>0</v>
      </c>
      <c r="I132" s="22">
        <f t="shared" si="150"/>
        <v>0</v>
      </c>
      <c r="J132" s="18">
        <f>IF(AND(H132=0),C132,0)</f>
        <v>2</v>
      </c>
      <c r="K132" s="83">
        <f t="shared" si="152"/>
        <v>0</v>
      </c>
      <c r="L132" s="18" t="str">
        <f t="shared" si="153"/>
        <v>belum</v>
      </c>
      <c r="M132" s="19"/>
      <c r="N132" s="18"/>
      <c r="O132" s="22">
        <f>IF(AND(N132=$BJ$3),$C$132,0)</f>
        <v>0</v>
      </c>
      <c r="P132" s="82">
        <f t="shared" si="154"/>
        <v>0</v>
      </c>
      <c r="Q132" s="33"/>
      <c r="R132" s="86">
        <f>IF(AND(Q132=$BJ$3),$C$132,0)</f>
        <v>0</v>
      </c>
      <c r="S132" s="22">
        <f t="shared" si="155"/>
        <v>0</v>
      </c>
      <c r="T132" s="18"/>
      <c r="U132" s="22">
        <f>IF(AND(T132=$BJ$3),$C$132,0)</f>
        <v>0</v>
      </c>
      <c r="V132" s="82">
        <f t="shared" si="156"/>
        <v>0</v>
      </c>
      <c r="W132" s="33"/>
      <c r="X132" s="86">
        <f>IF(AND(W132=$BJ$3),$C$132,0)</f>
        <v>0</v>
      </c>
      <c r="Y132" s="22">
        <f t="shared" si="157"/>
        <v>0</v>
      </c>
      <c r="Z132" s="18"/>
      <c r="AA132" s="22">
        <f>IF(AND(Z132=$BJ$3),$C$132,0)</f>
        <v>0</v>
      </c>
      <c r="AB132" s="82">
        <f t="shared" si="158"/>
        <v>0</v>
      </c>
      <c r="AC132" s="33"/>
      <c r="AD132" s="86">
        <f>IF(AND(AC132=$BJ$3),$C$132,0)</f>
        <v>0</v>
      </c>
      <c r="AE132" s="22">
        <f t="shared" si="159"/>
        <v>0</v>
      </c>
      <c r="AF132" s="18"/>
      <c r="AG132" s="22">
        <f>IF(AND(AF132=$BJ$3),$C$132,0)</f>
        <v>0</v>
      </c>
      <c r="AH132" s="82">
        <f t="shared" si="160"/>
        <v>0</v>
      </c>
      <c r="AI132" s="33"/>
      <c r="AJ132" s="86">
        <f>IF(AND(AI132=$BJ$3),$C$132,0)</f>
        <v>0</v>
      </c>
      <c r="AK132" s="22">
        <f t="shared" si="161"/>
        <v>0</v>
      </c>
      <c r="AL132" s="18"/>
      <c r="AM132" s="22">
        <f>IF(AND(AL132=$BJ$3),$C$132,0)</f>
        <v>0</v>
      </c>
      <c r="AN132" s="82">
        <f t="shared" si="162"/>
        <v>0</v>
      </c>
      <c r="AO132" s="33"/>
      <c r="AP132" s="86">
        <f>IF(AND(AO132=$BJ$3),$C$132,0)</f>
        <v>0</v>
      </c>
      <c r="AQ132" s="22">
        <f t="shared" si="163"/>
        <v>0</v>
      </c>
      <c r="AR132" s="18"/>
      <c r="AS132" s="22">
        <f>IF(AND(AR132=$BJ$3),$C$132,0)</f>
        <v>0</v>
      </c>
      <c r="AT132" s="82">
        <f t="shared" si="164"/>
        <v>0</v>
      </c>
      <c r="AU132" s="33"/>
      <c r="AV132" s="86">
        <f>IF(AND(AU132=$BJ$3),$C$132,0)</f>
        <v>0</v>
      </c>
      <c r="AW132" s="22">
        <f t="shared" si="165"/>
        <v>0</v>
      </c>
      <c r="AX132" s="18"/>
      <c r="AY132" s="22">
        <f>IF(AND(AX132=$BJ$3),$C$132,0)</f>
        <v>0</v>
      </c>
      <c r="AZ132" s="82">
        <f t="shared" si="166"/>
        <v>0</v>
      </c>
      <c r="BA132" s="33"/>
      <c r="BB132" s="86">
        <f>IF(AND(BA132=$BJ$3),$C$132,0)</f>
        <v>0</v>
      </c>
      <c r="BC132" s="22">
        <f t="shared" si="167"/>
        <v>0</v>
      </c>
      <c r="BD132" s="11" t="s">
        <v>139</v>
      </c>
    </row>
    <row r="133" spans="2:56" x14ac:dyDescent="0.25">
      <c r="B133" s="154" t="s">
        <v>120</v>
      </c>
      <c r="C133" s="89">
        <f t="shared" ref="C133:C139" si="168">IF(AND(B133=$BU$3),$BV$3,IF(AND(B133=$BU$4),$BV$4,IF(AND(B133=$BU$5),$BV$5,IF(AND(B133=$BU$6),$BV$6,IF(AND(B133=$BU$7),$BV$7,IF(AND(B133=$BU$8),$BV$8,IF(AND(B133=$BU$9),$BV$9,IF(AND(B133=$BU$10),$BV$10,IF(AND(B133=$BU$11),$BV$11,IF(AND(B133=$BU$12),$BV$12,IF(AND(B133=$BU$13),$BV$13,IF(AND(B133=$BU$14),$BV$14,IF(AND(B133=$BU$15),$BV$15,IF(AND(B133=$BU$16),$BV$16,IF(AND(B133=$BU$17),$BV$17,IF(AND(B133=$BU$18),$BV$18,IF(AND(B133=$BU$19),$BV$19,IF(AND(B133=$BU$20),$BV$20,IF(AND(B133=$BU$21),$BV$21,IF(AND(B133=$BU$22),$BV$22,IF(AND(B133=$BU$23),$BV$23,IF(AND(B133=$BU$24),$BV$24,IF(AND(B133=$BU$25),$BV$25,IF(AND(B133=$BU$26),$BV$26))))))))))))))))))))))))</f>
        <v>2</v>
      </c>
      <c r="D133" s="96"/>
      <c r="E133" s="45">
        <f t="shared" si="147"/>
        <v>0</v>
      </c>
      <c r="F133" s="86">
        <f t="shared" si="148"/>
        <v>0</v>
      </c>
      <c r="G133" s="22">
        <f t="shared" si="146"/>
        <v>0</v>
      </c>
      <c r="H133" s="18">
        <f t="shared" si="149"/>
        <v>0</v>
      </c>
      <c r="I133" s="22">
        <f t="shared" si="150"/>
        <v>0</v>
      </c>
      <c r="J133" s="18">
        <f>IF(AND(H133&gt;1),0,C133)</f>
        <v>2</v>
      </c>
      <c r="K133" s="83">
        <f t="shared" si="152"/>
        <v>0</v>
      </c>
      <c r="L133" s="18" t="str">
        <f t="shared" si="153"/>
        <v>belum</v>
      </c>
      <c r="M133" s="19"/>
      <c r="N133" s="18"/>
      <c r="O133" s="22">
        <f>IF(AND(N133=$BJ$3),$C133,0)</f>
        <v>0</v>
      </c>
      <c r="P133" s="82">
        <f t="shared" si="154"/>
        <v>0</v>
      </c>
      <c r="Q133" s="33"/>
      <c r="R133" s="22">
        <f>IF(AND(Q133=$BJ$3),$C133,0)</f>
        <v>0</v>
      </c>
      <c r="S133" s="22">
        <f t="shared" si="155"/>
        <v>0</v>
      </c>
      <c r="T133" s="18"/>
      <c r="U133" s="22">
        <f>IF(AND(T133=$BJ$3),$C133,0)</f>
        <v>0</v>
      </c>
      <c r="V133" s="82">
        <f t="shared" si="156"/>
        <v>0</v>
      </c>
      <c r="W133" s="33"/>
      <c r="X133" s="22">
        <f>IF(AND(W133=$BJ$3),$C133,0)</f>
        <v>0</v>
      </c>
      <c r="Y133" s="22">
        <f t="shared" si="157"/>
        <v>0</v>
      </c>
      <c r="Z133" s="18"/>
      <c r="AA133" s="22">
        <f>IF(AND(Z133=$BJ$3),$C133,0)</f>
        <v>0</v>
      </c>
      <c r="AB133" s="82">
        <f t="shared" si="158"/>
        <v>0</v>
      </c>
      <c r="AC133" s="33"/>
      <c r="AD133" s="22">
        <f>IF(AND(AC133=$BJ$3),$C133,0)</f>
        <v>0</v>
      </c>
      <c r="AE133" s="22">
        <f t="shared" si="159"/>
        <v>0</v>
      </c>
      <c r="AF133" s="18"/>
      <c r="AG133" s="22">
        <f>IF(AND(AF133=$BJ$3),$C133,0)</f>
        <v>0</v>
      </c>
      <c r="AH133" s="82">
        <f t="shared" si="160"/>
        <v>0</v>
      </c>
      <c r="AI133" s="33"/>
      <c r="AJ133" s="22">
        <f>IF(AND(AI133=$BJ$3),$C133,0)</f>
        <v>0</v>
      </c>
      <c r="AK133" s="22">
        <f t="shared" si="161"/>
        <v>0</v>
      </c>
      <c r="AL133" s="18"/>
      <c r="AM133" s="22">
        <f>IF(AND(AL133=$BJ$3),$C133,0)</f>
        <v>0</v>
      </c>
      <c r="AN133" s="82">
        <f t="shared" si="162"/>
        <v>0</v>
      </c>
      <c r="AO133" s="33"/>
      <c r="AP133" s="22">
        <f>IF(AND(AO133=$BJ$3),$C133,0)</f>
        <v>0</v>
      </c>
      <c r="AQ133" s="22">
        <f t="shared" si="163"/>
        <v>0</v>
      </c>
      <c r="AR133" s="18"/>
      <c r="AS133" s="22">
        <f>IF(AND(AR133=$BJ$3),$C133,0)</f>
        <v>0</v>
      </c>
      <c r="AT133" s="82">
        <f t="shared" si="164"/>
        <v>0</v>
      </c>
      <c r="AU133" s="33"/>
      <c r="AV133" s="22">
        <f>IF(AND(AU133=$BJ$3),$C133,0)</f>
        <v>0</v>
      </c>
      <c r="AW133" s="22">
        <f t="shared" si="165"/>
        <v>0</v>
      </c>
      <c r="AX133" s="18"/>
      <c r="AY133" s="22">
        <f>IF(AND(AX133=$BJ$3),$C133,0)</f>
        <v>0</v>
      </c>
      <c r="AZ133" s="82">
        <f t="shared" si="166"/>
        <v>0</v>
      </c>
      <c r="BA133" s="33"/>
      <c r="BB133" s="22">
        <f>IF(AND(BA133=$BJ$3),$C133,0)</f>
        <v>0</v>
      </c>
      <c r="BC133" s="22">
        <f t="shared" si="167"/>
        <v>0</v>
      </c>
      <c r="BD133" s="11" t="s">
        <v>139</v>
      </c>
    </row>
    <row r="134" spans="2:56" x14ac:dyDescent="0.25">
      <c r="B134" s="154" t="s">
        <v>121</v>
      </c>
      <c r="C134" s="89">
        <f t="shared" si="168"/>
        <v>2</v>
      </c>
      <c r="D134" s="96"/>
      <c r="E134" s="45">
        <f t="shared" si="147"/>
        <v>0</v>
      </c>
      <c r="F134" s="86">
        <f t="shared" si="148"/>
        <v>0</v>
      </c>
      <c r="G134" s="22">
        <f t="shared" si="146"/>
        <v>0</v>
      </c>
      <c r="H134" s="18">
        <f t="shared" si="149"/>
        <v>0</v>
      </c>
      <c r="I134" s="22">
        <f t="shared" si="150"/>
        <v>0</v>
      </c>
      <c r="J134" s="18">
        <f>IF(AND(H134&gt;1),0,C134)</f>
        <v>2</v>
      </c>
      <c r="K134" s="83">
        <f t="shared" si="152"/>
        <v>0</v>
      </c>
      <c r="L134" s="18" t="str">
        <f t="shared" si="153"/>
        <v>belum</v>
      </c>
      <c r="M134" s="19"/>
      <c r="N134" s="18"/>
      <c r="O134" s="22">
        <f t="shared" ref="O134:O139" si="169">IF(AND(N134=$BJ$3),$C134,0)</f>
        <v>0</v>
      </c>
      <c r="P134" s="82">
        <f t="shared" si="154"/>
        <v>0</v>
      </c>
      <c r="Q134" s="33"/>
      <c r="R134" s="22">
        <f t="shared" ref="R134:R139" si="170">IF(AND(Q134=$BJ$3),$C134,0)</f>
        <v>0</v>
      </c>
      <c r="S134" s="22">
        <f t="shared" si="155"/>
        <v>0</v>
      </c>
      <c r="T134" s="18"/>
      <c r="U134" s="22">
        <f t="shared" ref="U134:U139" si="171">IF(AND(T134=$BJ$3),$C134,0)</f>
        <v>0</v>
      </c>
      <c r="V134" s="82">
        <f t="shared" si="156"/>
        <v>0</v>
      </c>
      <c r="W134" s="33"/>
      <c r="X134" s="22">
        <f t="shared" ref="X134:X139" si="172">IF(AND(W134=$BJ$3),$C134,0)</f>
        <v>0</v>
      </c>
      <c r="Y134" s="22">
        <f t="shared" si="157"/>
        <v>0</v>
      </c>
      <c r="Z134" s="18"/>
      <c r="AA134" s="22">
        <f t="shared" ref="AA134:AA139" si="173">IF(AND(Z134=$BJ$3),$C134,0)</f>
        <v>0</v>
      </c>
      <c r="AB134" s="82">
        <f t="shared" si="158"/>
        <v>0</v>
      </c>
      <c r="AC134" s="33"/>
      <c r="AD134" s="22">
        <f t="shared" ref="AD134:AD139" si="174">IF(AND(AC134=$BJ$3),$C134,0)</f>
        <v>0</v>
      </c>
      <c r="AE134" s="22">
        <f t="shared" si="159"/>
        <v>0</v>
      </c>
      <c r="AF134" s="18"/>
      <c r="AG134" s="22">
        <f t="shared" ref="AG134:AG139" si="175">IF(AND(AF134=$BJ$3),$C134,0)</f>
        <v>0</v>
      </c>
      <c r="AH134" s="82">
        <f t="shared" si="160"/>
        <v>0</v>
      </c>
      <c r="AI134" s="33"/>
      <c r="AJ134" s="22">
        <f t="shared" ref="AJ134:AJ139" si="176">IF(AND(AI134=$BJ$3),$C134,0)</f>
        <v>0</v>
      </c>
      <c r="AK134" s="22">
        <f t="shared" si="161"/>
        <v>0</v>
      </c>
      <c r="AL134" s="18"/>
      <c r="AM134" s="22">
        <f t="shared" ref="AM134:AM139" si="177">IF(AND(AL134=$BJ$3),$C134,0)</f>
        <v>0</v>
      </c>
      <c r="AN134" s="82">
        <f t="shared" si="162"/>
        <v>0</v>
      </c>
      <c r="AO134" s="33"/>
      <c r="AP134" s="22">
        <f t="shared" ref="AP134:AP139" si="178">IF(AND(AO134=$BJ$3),$C134,0)</f>
        <v>0</v>
      </c>
      <c r="AQ134" s="22">
        <f t="shared" si="163"/>
        <v>0</v>
      </c>
      <c r="AR134" s="18"/>
      <c r="AS134" s="22">
        <f t="shared" ref="AS134:AS139" si="179">IF(AND(AR134=$BJ$3),$C134,0)</f>
        <v>0</v>
      </c>
      <c r="AT134" s="82">
        <f t="shared" si="164"/>
        <v>0</v>
      </c>
      <c r="AU134" s="33"/>
      <c r="AV134" s="22">
        <f t="shared" ref="AV134:AV139" si="180">IF(AND(AU134=$BJ$3),$C134,0)</f>
        <v>0</v>
      </c>
      <c r="AW134" s="22">
        <f t="shared" si="165"/>
        <v>0</v>
      </c>
      <c r="AX134" s="18"/>
      <c r="AY134" s="22">
        <f t="shared" ref="AY134:AY139" si="181">IF(AND(AX134=$BJ$3),$C134,0)</f>
        <v>0</v>
      </c>
      <c r="AZ134" s="82">
        <f t="shared" si="166"/>
        <v>0</v>
      </c>
      <c r="BA134" s="33"/>
      <c r="BB134" s="22">
        <f t="shared" ref="BB134:BB139" si="182">IF(AND(BA134=$BJ$3),$C134,0)</f>
        <v>0</v>
      </c>
      <c r="BC134" s="22">
        <f t="shared" si="167"/>
        <v>0</v>
      </c>
      <c r="BD134" s="11" t="s">
        <v>139</v>
      </c>
    </row>
    <row r="135" spans="2:56" x14ac:dyDescent="0.25">
      <c r="B135" s="154"/>
      <c r="C135" s="89">
        <f t="shared" si="168"/>
        <v>0</v>
      </c>
      <c r="D135" s="96"/>
      <c r="E135" s="45">
        <f t="shared" si="147"/>
        <v>0</v>
      </c>
      <c r="F135" s="86">
        <f t="shared" si="148"/>
        <v>0</v>
      </c>
      <c r="G135" s="22">
        <f t="shared" si="146"/>
        <v>0</v>
      </c>
      <c r="H135" s="18">
        <f t="shared" si="149"/>
        <v>0</v>
      </c>
      <c r="I135" s="22">
        <f t="shared" si="150"/>
        <v>0</v>
      </c>
      <c r="J135" s="18">
        <f>IF(AND(H135&gt;1),0,C135)</f>
        <v>0</v>
      </c>
      <c r="K135" s="83">
        <f t="shared" si="152"/>
        <v>0</v>
      </c>
      <c r="L135" s="18" t="str">
        <f t="shared" si="153"/>
        <v>lulus</v>
      </c>
      <c r="M135" s="19"/>
      <c r="N135" s="18"/>
      <c r="O135" s="22">
        <f t="shared" si="169"/>
        <v>0</v>
      </c>
      <c r="P135" s="82">
        <f t="shared" si="154"/>
        <v>0</v>
      </c>
      <c r="Q135" s="33"/>
      <c r="R135" s="22">
        <f t="shared" si="170"/>
        <v>0</v>
      </c>
      <c r="S135" s="22">
        <f t="shared" si="155"/>
        <v>0</v>
      </c>
      <c r="T135" s="18"/>
      <c r="U135" s="22">
        <f t="shared" si="171"/>
        <v>0</v>
      </c>
      <c r="V135" s="82">
        <f t="shared" si="156"/>
        <v>0</v>
      </c>
      <c r="W135" s="33"/>
      <c r="X135" s="22">
        <f t="shared" si="172"/>
        <v>0</v>
      </c>
      <c r="Y135" s="22">
        <f t="shared" si="157"/>
        <v>0</v>
      </c>
      <c r="Z135" s="18"/>
      <c r="AA135" s="22">
        <f t="shared" si="173"/>
        <v>0</v>
      </c>
      <c r="AB135" s="82">
        <f t="shared" si="158"/>
        <v>0</v>
      </c>
      <c r="AC135" s="33"/>
      <c r="AD135" s="22">
        <f t="shared" si="174"/>
        <v>0</v>
      </c>
      <c r="AE135" s="22">
        <f t="shared" si="159"/>
        <v>0</v>
      </c>
      <c r="AF135" s="18"/>
      <c r="AG135" s="22">
        <f t="shared" si="175"/>
        <v>0</v>
      </c>
      <c r="AH135" s="82">
        <f t="shared" si="160"/>
        <v>0</v>
      </c>
      <c r="AI135" s="33"/>
      <c r="AJ135" s="22">
        <f t="shared" si="176"/>
        <v>0</v>
      </c>
      <c r="AK135" s="22">
        <f t="shared" si="161"/>
        <v>0</v>
      </c>
      <c r="AL135" s="18"/>
      <c r="AM135" s="22">
        <f t="shared" si="177"/>
        <v>0</v>
      </c>
      <c r="AN135" s="82">
        <f t="shared" si="162"/>
        <v>0</v>
      </c>
      <c r="AO135" s="33"/>
      <c r="AP135" s="22">
        <f t="shared" si="178"/>
        <v>0</v>
      </c>
      <c r="AQ135" s="22">
        <f t="shared" si="163"/>
        <v>0</v>
      </c>
      <c r="AR135" s="18"/>
      <c r="AS135" s="22">
        <f t="shared" si="179"/>
        <v>0</v>
      </c>
      <c r="AT135" s="82">
        <f t="shared" si="164"/>
        <v>0</v>
      </c>
      <c r="AU135" s="33"/>
      <c r="AV135" s="22">
        <f t="shared" si="180"/>
        <v>0</v>
      </c>
      <c r="AW135" s="22">
        <f t="shared" si="165"/>
        <v>0</v>
      </c>
      <c r="AX135" s="18"/>
      <c r="AY135" s="22">
        <f t="shared" si="181"/>
        <v>0</v>
      </c>
      <c r="AZ135" s="82">
        <f t="shared" si="166"/>
        <v>0</v>
      </c>
      <c r="BA135" s="33"/>
      <c r="BB135" s="22">
        <f t="shared" si="182"/>
        <v>0</v>
      </c>
      <c r="BC135" s="22">
        <f t="shared" si="167"/>
        <v>0</v>
      </c>
      <c r="BD135" s="11" t="s">
        <v>139</v>
      </c>
    </row>
    <row r="136" spans="2:56" x14ac:dyDescent="0.25">
      <c r="B136" s="154"/>
      <c r="C136" s="89">
        <f t="shared" si="168"/>
        <v>0</v>
      </c>
      <c r="D136" s="96"/>
      <c r="E136" s="45">
        <f t="shared" si="147"/>
        <v>0</v>
      </c>
      <c r="F136" s="86">
        <f t="shared" si="148"/>
        <v>0</v>
      </c>
      <c r="G136" s="22">
        <f t="shared" si="146"/>
        <v>0</v>
      </c>
      <c r="H136" s="18">
        <f t="shared" si="149"/>
        <v>0</v>
      </c>
      <c r="I136" s="22">
        <f t="shared" si="150"/>
        <v>0</v>
      </c>
      <c r="J136" s="18">
        <f>IF(AND(H136&gt;1),0,C136)</f>
        <v>0</v>
      </c>
      <c r="K136" s="83">
        <f t="shared" si="152"/>
        <v>0</v>
      </c>
      <c r="L136" s="18" t="str">
        <f t="shared" si="153"/>
        <v>lulus</v>
      </c>
      <c r="M136" s="19"/>
      <c r="N136" s="18"/>
      <c r="O136" s="22">
        <f t="shared" si="169"/>
        <v>0</v>
      </c>
      <c r="P136" s="82">
        <f t="shared" si="154"/>
        <v>0</v>
      </c>
      <c r="Q136" s="33"/>
      <c r="R136" s="22">
        <f t="shared" si="170"/>
        <v>0</v>
      </c>
      <c r="S136" s="22">
        <f t="shared" si="155"/>
        <v>0</v>
      </c>
      <c r="T136" s="18"/>
      <c r="U136" s="22">
        <f t="shared" si="171"/>
        <v>0</v>
      </c>
      <c r="V136" s="82">
        <f t="shared" si="156"/>
        <v>0</v>
      </c>
      <c r="W136" s="33"/>
      <c r="X136" s="22">
        <f t="shared" si="172"/>
        <v>0</v>
      </c>
      <c r="Y136" s="22">
        <f t="shared" si="157"/>
        <v>0</v>
      </c>
      <c r="Z136" s="18"/>
      <c r="AA136" s="22">
        <f t="shared" si="173"/>
        <v>0</v>
      </c>
      <c r="AB136" s="82">
        <f t="shared" si="158"/>
        <v>0</v>
      </c>
      <c r="AC136" s="33"/>
      <c r="AD136" s="22">
        <f t="shared" si="174"/>
        <v>0</v>
      </c>
      <c r="AE136" s="22">
        <f t="shared" si="159"/>
        <v>0</v>
      </c>
      <c r="AF136" s="18"/>
      <c r="AG136" s="22">
        <f t="shared" si="175"/>
        <v>0</v>
      </c>
      <c r="AH136" s="82">
        <f t="shared" si="160"/>
        <v>0</v>
      </c>
      <c r="AI136" s="33"/>
      <c r="AJ136" s="22">
        <f t="shared" si="176"/>
        <v>0</v>
      </c>
      <c r="AK136" s="22">
        <f t="shared" si="161"/>
        <v>0</v>
      </c>
      <c r="AL136" s="18"/>
      <c r="AM136" s="22">
        <f t="shared" si="177"/>
        <v>0</v>
      </c>
      <c r="AN136" s="82">
        <f t="shared" si="162"/>
        <v>0</v>
      </c>
      <c r="AO136" s="33"/>
      <c r="AP136" s="22">
        <f t="shared" si="178"/>
        <v>0</v>
      </c>
      <c r="AQ136" s="22">
        <f t="shared" si="163"/>
        <v>0</v>
      </c>
      <c r="AR136" s="18"/>
      <c r="AS136" s="22">
        <f t="shared" si="179"/>
        <v>0</v>
      </c>
      <c r="AT136" s="82">
        <f t="shared" si="164"/>
        <v>0</v>
      </c>
      <c r="AU136" s="33"/>
      <c r="AV136" s="22">
        <f t="shared" si="180"/>
        <v>0</v>
      </c>
      <c r="AW136" s="22">
        <f t="shared" si="165"/>
        <v>0</v>
      </c>
      <c r="AX136" s="18"/>
      <c r="AY136" s="22">
        <f t="shared" si="181"/>
        <v>0</v>
      </c>
      <c r="AZ136" s="82">
        <f t="shared" si="166"/>
        <v>0</v>
      </c>
      <c r="BA136" s="33"/>
      <c r="BB136" s="22">
        <f t="shared" si="182"/>
        <v>0</v>
      </c>
      <c r="BC136" s="22">
        <f t="shared" si="167"/>
        <v>0</v>
      </c>
      <c r="BD136" s="11" t="s">
        <v>139</v>
      </c>
    </row>
    <row r="137" spans="2:56" x14ac:dyDescent="0.25">
      <c r="B137" s="154"/>
      <c r="C137" s="89">
        <f t="shared" si="168"/>
        <v>0</v>
      </c>
      <c r="D137" s="96"/>
      <c r="E137" s="45">
        <f t="shared" si="147"/>
        <v>0</v>
      </c>
      <c r="F137" s="86">
        <f t="shared" si="148"/>
        <v>0</v>
      </c>
      <c r="G137" s="22">
        <f t="shared" si="146"/>
        <v>0</v>
      </c>
      <c r="H137" s="18">
        <f t="shared" si="149"/>
        <v>0</v>
      </c>
      <c r="I137" s="22">
        <f t="shared" si="150"/>
        <v>0</v>
      </c>
      <c r="J137" s="18">
        <f t="shared" ref="J137:J139" si="183">IF(AND(H137&gt;1),0,C137)</f>
        <v>0</v>
      </c>
      <c r="K137" s="83">
        <f t="shared" si="152"/>
        <v>0</v>
      </c>
      <c r="L137" s="18" t="str">
        <f t="shared" si="153"/>
        <v>lulus</v>
      </c>
      <c r="M137" s="19"/>
      <c r="N137" s="18"/>
      <c r="O137" s="22">
        <f t="shared" si="169"/>
        <v>0</v>
      </c>
      <c r="P137" s="82">
        <f t="shared" si="154"/>
        <v>0</v>
      </c>
      <c r="Q137" s="33"/>
      <c r="R137" s="22">
        <f t="shared" si="170"/>
        <v>0</v>
      </c>
      <c r="S137" s="22">
        <f t="shared" si="155"/>
        <v>0</v>
      </c>
      <c r="T137" s="18"/>
      <c r="U137" s="22">
        <f t="shared" si="171"/>
        <v>0</v>
      </c>
      <c r="V137" s="82">
        <f t="shared" si="156"/>
        <v>0</v>
      </c>
      <c r="W137" s="33"/>
      <c r="X137" s="22">
        <f t="shared" si="172"/>
        <v>0</v>
      </c>
      <c r="Y137" s="22">
        <f t="shared" si="157"/>
        <v>0</v>
      </c>
      <c r="Z137" s="18"/>
      <c r="AA137" s="22">
        <f t="shared" si="173"/>
        <v>0</v>
      </c>
      <c r="AB137" s="82">
        <f t="shared" si="158"/>
        <v>0</v>
      </c>
      <c r="AC137" s="33"/>
      <c r="AD137" s="22">
        <f t="shared" si="174"/>
        <v>0</v>
      </c>
      <c r="AE137" s="22">
        <f t="shared" si="159"/>
        <v>0</v>
      </c>
      <c r="AF137" s="18"/>
      <c r="AG137" s="22">
        <f t="shared" si="175"/>
        <v>0</v>
      </c>
      <c r="AH137" s="82">
        <f t="shared" si="160"/>
        <v>0</v>
      </c>
      <c r="AI137" s="33"/>
      <c r="AJ137" s="22">
        <f t="shared" si="176"/>
        <v>0</v>
      </c>
      <c r="AK137" s="22">
        <f t="shared" si="161"/>
        <v>0</v>
      </c>
      <c r="AL137" s="18"/>
      <c r="AM137" s="22">
        <f t="shared" si="177"/>
        <v>0</v>
      </c>
      <c r="AN137" s="82">
        <f t="shared" si="162"/>
        <v>0</v>
      </c>
      <c r="AO137" s="33"/>
      <c r="AP137" s="22">
        <f t="shared" si="178"/>
        <v>0</v>
      </c>
      <c r="AQ137" s="22">
        <f t="shared" si="163"/>
        <v>0</v>
      </c>
      <c r="AR137" s="18"/>
      <c r="AS137" s="22">
        <f t="shared" si="179"/>
        <v>0</v>
      </c>
      <c r="AT137" s="82">
        <f t="shared" si="164"/>
        <v>0</v>
      </c>
      <c r="AU137" s="33"/>
      <c r="AV137" s="22">
        <f t="shared" si="180"/>
        <v>0</v>
      </c>
      <c r="AW137" s="22">
        <f t="shared" si="165"/>
        <v>0</v>
      </c>
      <c r="AX137" s="18"/>
      <c r="AY137" s="22">
        <f t="shared" si="181"/>
        <v>0</v>
      </c>
      <c r="AZ137" s="82">
        <f t="shared" si="166"/>
        <v>0</v>
      </c>
      <c r="BA137" s="33"/>
      <c r="BB137" s="22">
        <f t="shared" si="182"/>
        <v>0</v>
      </c>
      <c r="BC137" s="22">
        <f t="shared" si="167"/>
        <v>0</v>
      </c>
      <c r="BD137" s="11" t="s">
        <v>139</v>
      </c>
    </row>
    <row r="138" spans="2:56" x14ac:dyDescent="0.25">
      <c r="B138" s="154"/>
      <c r="C138" s="89">
        <f t="shared" si="168"/>
        <v>0</v>
      </c>
      <c r="D138" s="96"/>
      <c r="E138" s="45">
        <f t="shared" si="147"/>
        <v>0</v>
      </c>
      <c r="F138" s="86">
        <f t="shared" si="148"/>
        <v>0</v>
      </c>
      <c r="G138" s="22">
        <f t="shared" si="146"/>
        <v>0</v>
      </c>
      <c r="H138" s="18">
        <f t="shared" si="149"/>
        <v>0</v>
      </c>
      <c r="I138" s="22">
        <f t="shared" si="150"/>
        <v>0</v>
      </c>
      <c r="J138" s="18">
        <f t="shared" si="183"/>
        <v>0</v>
      </c>
      <c r="K138" s="83">
        <f t="shared" si="152"/>
        <v>0</v>
      </c>
      <c r="L138" s="18" t="str">
        <f t="shared" si="153"/>
        <v>lulus</v>
      </c>
      <c r="M138" s="19"/>
      <c r="N138" s="18"/>
      <c r="O138" s="22">
        <f t="shared" si="169"/>
        <v>0</v>
      </c>
      <c r="P138" s="82">
        <f t="shared" si="154"/>
        <v>0</v>
      </c>
      <c r="Q138" s="33"/>
      <c r="R138" s="22">
        <f t="shared" si="170"/>
        <v>0</v>
      </c>
      <c r="S138" s="22">
        <f t="shared" si="155"/>
        <v>0</v>
      </c>
      <c r="T138" s="18"/>
      <c r="U138" s="22">
        <f t="shared" si="171"/>
        <v>0</v>
      </c>
      <c r="V138" s="82">
        <f t="shared" si="156"/>
        <v>0</v>
      </c>
      <c r="W138" s="33"/>
      <c r="X138" s="22">
        <f t="shared" si="172"/>
        <v>0</v>
      </c>
      <c r="Y138" s="22">
        <f t="shared" si="157"/>
        <v>0</v>
      </c>
      <c r="Z138" s="18"/>
      <c r="AA138" s="22">
        <f t="shared" si="173"/>
        <v>0</v>
      </c>
      <c r="AB138" s="82">
        <f t="shared" si="158"/>
        <v>0</v>
      </c>
      <c r="AC138" s="33"/>
      <c r="AD138" s="22">
        <f t="shared" si="174"/>
        <v>0</v>
      </c>
      <c r="AE138" s="22">
        <f t="shared" si="159"/>
        <v>0</v>
      </c>
      <c r="AF138" s="18"/>
      <c r="AG138" s="22">
        <f t="shared" si="175"/>
        <v>0</v>
      </c>
      <c r="AH138" s="82">
        <f t="shared" si="160"/>
        <v>0</v>
      </c>
      <c r="AI138" s="33"/>
      <c r="AJ138" s="22">
        <f t="shared" si="176"/>
        <v>0</v>
      </c>
      <c r="AK138" s="22">
        <f t="shared" si="161"/>
        <v>0</v>
      </c>
      <c r="AL138" s="18"/>
      <c r="AM138" s="22">
        <f t="shared" si="177"/>
        <v>0</v>
      </c>
      <c r="AN138" s="82">
        <f t="shared" si="162"/>
        <v>0</v>
      </c>
      <c r="AO138" s="33"/>
      <c r="AP138" s="22">
        <f t="shared" si="178"/>
        <v>0</v>
      </c>
      <c r="AQ138" s="22">
        <f t="shared" si="163"/>
        <v>0</v>
      </c>
      <c r="AR138" s="18"/>
      <c r="AS138" s="22">
        <f t="shared" si="179"/>
        <v>0</v>
      </c>
      <c r="AT138" s="82">
        <f t="shared" si="164"/>
        <v>0</v>
      </c>
      <c r="AU138" s="33"/>
      <c r="AV138" s="22">
        <f t="shared" si="180"/>
        <v>0</v>
      </c>
      <c r="AW138" s="22">
        <f t="shared" si="165"/>
        <v>0</v>
      </c>
      <c r="AX138" s="18"/>
      <c r="AY138" s="22">
        <f t="shared" si="181"/>
        <v>0</v>
      </c>
      <c r="AZ138" s="82">
        <f t="shared" si="166"/>
        <v>0</v>
      </c>
      <c r="BA138" s="33"/>
      <c r="BB138" s="22">
        <f t="shared" si="182"/>
        <v>0</v>
      </c>
      <c r="BC138" s="22">
        <f t="shared" si="167"/>
        <v>0</v>
      </c>
      <c r="BD138" s="11" t="s">
        <v>139</v>
      </c>
    </row>
    <row r="139" spans="2:56" x14ac:dyDescent="0.25">
      <c r="B139" s="154"/>
      <c r="C139" s="89">
        <f t="shared" si="168"/>
        <v>0</v>
      </c>
      <c r="D139" s="96"/>
      <c r="E139" s="45">
        <f t="shared" si="147"/>
        <v>0</v>
      </c>
      <c r="F139" s="86">
        <f t="shared" si="148"/>
        <v>0</v>
      </c>
      <c r="G139" s="22">
        <f t="shared" si="146"/>
        <v>0</v>
      </c>
      <c r="H139" s="18">
        <f t="shared" si="149"/>
        <v>0</v>
      </c>
      <c r="I139" s="22">
        <f t="shared" si="150"/>
        <v>0</v>
      </c>
      <c r="J139" s="18">
        <f t="shared" si="183"/>
        <v>0</v>
      </c>
      <c r="K139" s="83">
        <f t="shared" si="152"/>
        <v>0</v>
      </c>
      <c r="L139" s="18" t="str">
        <f t="shared" si="153"/>
        <v>lulus</v>
      </c>
      <c r="M139" s="19"/>
      <c r="N139" s="18"/>
      <c r="O139" s="22">
        <f t="shared" si="169"/>
        <v>0</v>
      </c>
      <c r="P139" s="82">
        <f t="shared" si="154"/>
        <v>0</v>
      </c>
      <c r="Q139" s="33"/>
      <c r="R139" s="22">
        <f t="shared" si="170"/>
        <v>0</v>
      </c>
      <c r="S139" s="22">
        <f t="shared" si="155"/>
        <v>0</v>
      </c>
      <c r="T139" s="18"/>
      <c r="U139" s="22">
        <f t="shared" si="171"/>
        <v>0</v>
      </c>
      <c r="V139" s="82">
        <f t="shared" si="156"/>
        <v>0</v>
      </c>
      <c r="W139" s="33"/>
      <c r="X139" s="22">
        <f t="shared" si="172"/>
        <v>0</v>
      </c>
      <c r="Y139" s="22">
        <f t="shared" si="157"/>
        <v>0</v>
      </c>
      <c r="Z139" s="18"/>
      <c r="AA139" s="22">
        <f t="shared" si="173"/>
        <v>0</v>
      </c>
      <c r="AB139" s="82">
        <f t="shared" si="158"/>
        <v>0</v>
      </c>
      <c r="AC139" s="33"/>
      <c r="AD139" s="22">
        <f t="shared" si="174"/>
        <v>0</v>
      </c>
      <c r="AE139" s="22">
        <f t="shared" si="159"/>
        <v>0</v>
      </c>
      <c r="AF139" s="18"/>
      <c r="AG139" s="22">
        <f t="shared" si="175"/>
        <v>0</v>
      </c>
      <c r="AH139" s="82">
        <f t="shared" si="160"/>
        <v>0</v>
      </c>
      <c r="AI139" s="33"/>
      <c r="AJ139" s="22">
        <f t="shared" si="176"/>
        <v>0</v>
      </c>
      <c r="AK139" s="22">
        <f t="shared" si="161"/>
        <v>0</v>
      </c>
      <c r="AL139" s="18"/>
      <c r="AM139" s="22">
        <f t="shared" si="177"/>
        <v>0</v>
      </c>
      <c r="AN139" s="82">
        <f t="shared" si="162"/>
        <v>0</v>
      </c>
      <c r="AO139" s="33"/>
      <c r="AP139" s="22">
        <f t="shared" si="178"/>
        <v>0</v>
      </c>
      <c r="AQ139" s="22">
        <f t="shared" si="163"/>
        <v>0</v>
      </c>
      <c r="AR139" s="18"/>
      <c r="AS139" s="22">
        <f t="shared" si="179"/>
        <v>0</v>
      </c>
      <c r="AT139" s="82">
        <f t="shared" si="164"/>
        <v>0</v>
      </c>
      <c r="AU139" s="33"/>
      <c r="AV139" s="22">
        <f t="shared" si="180"/>
        <v>0</v>
      </c>
      <c r="AW139" s="22">
        <f t="shared" si="165"/>
        <v>0</v>
      </c>
      <c r="AX139" s="18"/>
      <c r="AY139" s="22">
        <f t="shared" si="181"/>
        <v>0</v>
      </c>
      <c r="AZ139" s="82">
        <f t="shared" si="166"/>
        <v>0</v>
      </c>
      <c r="BA139" s="33"/>
      <c r="BB139" s="22">
        <f t="shared" si="182"/>
        <v>0</v>
      </c>
      <c r="BC139" s="22">
        <f t="shared" si="167"/>
        <v>0</v>
      </c>
      <c r="BD139" s="11" t="s">
        <v>139</v>
      </c>
    </row>
    <row r="140" spans="2:56" x14ac:dyDescent="0.25">
      <c r="B140" s="146" t="s">
        <v>21</v>
      </c>
      <c r="C140" s="23">
        <f>SUM(C126:C139)</f>
        <v>18</v>
      </c>
      <c r="D140" s="28"/>
      <c r="F140" s="20">
        <f>SUM(F126:F139)</f>
        <v>0</v>
      </c>
      <c r="G140" s="28"/>
      <c r="H140" s="20">
        <f>SUM(H126:H139)</f>
        <v>0</v>
      </c>
      <c r="I140" s="20">
        <f>SUM(I126:I139)</f>
        <v>0</v>
      </c>
      <c r="J140" s="20">
        <f>SUM(J126:J139)</f>
        <v>18</v>
      </c>
      <c r="K140" s="20">
        <f>SUM(K126:K139)</f>
        <v>0</v>
      </c>
      <c r="N140" s="22"/>
      <c r="O140" s="87">
        <f>SUM(O126:O139)</f>
        <v>0</v>
      </c>
      <c r="P140" s="85"/>
      <c r="R140" s="87">
        <f>SUM(R126:R139)</f>
        <v>0</v>
      </c>
      <c r="S140" s="7"/>
      <c r="T140" s="22"/>
      <c r="U140" s="87">
        <f>SUM(U126:U139)</f>
        <v>0</v>
      </c>
      <c r="V140" s="85"/>
      <c r="X140" s="87">
        <f>SUM(X126:X139)</f>
        <v>0</v>
      </c>
      <c r="Y140" s="7"/>
      <c r="Z140" s="22"/>
      <c r="AA140" s="87">
        <f>SUM(AA126:AA139)</f>
        <v>0</v>
      </c>
      <c r="AB140" s="85"/>
      <c r="AD140" s="87">
        <f>SUM(AD126:AD139)</f>
        <v>0</v>
      </c>
      <c r="AE140" s="7"/>
      <c r="AF140" s="22"/>
      <c r="AG140" s="87">
        <f>SUM(AG126:AG139)</f>
        <v>0</v>
      </c>
      <c r="AH140" s="85"/>
      <c r="AJ140" s="87">
        <f>SUM(AJ126:AJ139)</f>
        <v>0</v>
      </c>
      <c r="AK140" s="7"/>
      <c r="AL140" s="22"/>
      <c r="AM140" s="87">
        <f>SUM(AM126:AM139)</f>
        <v>0</v>
      </c>
      <c r="AN140" s="85"/>
      <c r="AP140" s="87">
        <f>SUM(AP126:AP139)</f>
        <v>0</v>
      </c>
      <c r="AQ140" s="7"/>
      <c r="AR140" s="22"/>
      <c r="AS140" s="87">
        <f>SUM(AS126:AS139)</f>
        <v>0</v>
      </c>
      <c r="AT140" s="85"/>
      <c r="AV140" s="87">
        <f>SUM(AV126:AV139)</f>
        <v>0</v>
      </c>
      <c r="AW140" s="7"/>
      <c r="AX140" s="22"/>
      <c r="AY140" s="87">
        <f>SUM(AY126:AY139)</f>
        <v>0</v>
      </c>
      <c r="AZ140" s="85"/>
      <c r="BB140" s="87">
        <f>SUM(BB126:BB139)</f>
        <v>0</v>
      </c>
      <c r="BC140" s="7"/>
      <c r="BD140" s="11" t="s">
        <v>139</v>
      </c>
    </row>
    <row r="141" spans="2:56" x14ac:dyDescent="0.25">
      <c r="B141" s="146" t="s">
        <v>109</v>
      </c>
      <c r="C141" s="53">
        <f>I140/C140</f>
        <v>0</v>
      </c>
      <c r="D141" s="28"/>
      <c r="Q141" s="11"/>
      <c r="W141" s="11"/>
      <c r="AC141" s="11"/>
      <c r="AI141" s="11"/>
      <c r="AO141" s="11"/>
      <c r="AU141" s="11"/>
      <c r="BA141" s="11"/>
      <c r="BD141" s="11" t="s">
        <v>139</v>
      </c>
    </row>
    <row r="142" spans="2:56" x14ac:dyDescent="0.25">
      <c r="B142" s="145"/>
      <c r="C142" s="20"/>
      <c r="D142" s="28"/>
      <c r="Q142" s="11"/>
      <c r="W142" s="11"/>
      <c r="AC142" s="11"/>
      <c r="AI142" s="11"/>
      <c r="AO142" s="11"/>
      <c r="AU142" s="11"/>
      <c r="BA142" s="11"/>
    </row>
    <row r="143" spans="2:56" x14ac:dyDescent="0.25">
      <c r="B143" s="145"/>
      <c r="C143" s="20"/>
      <c r="D143" s="220" t="s">
        <v>175</v>
      </c>
      <c r="E143" s="221"/>
      <c r="Q143" s="11"/>
      <c r="W143" s="11"/>
      <c r="AC143" s="11"/>
      <c r="AI143" s="11"/>
      <c r="AO143" s="11"/>
      <c r="AU143" s="11"/>
      <c r="BA143" s="11"/>
    </row>
    <row r="144" spans="2:56" x14ac:dyDescent="0.25">
      <c r="B144" s="150" t="s">
        <v>110</v>
      </c>
      <c r="C144" s="46">
        <f>REKOMENDASI!C145</f>
        <v>0</v>
      </c>
      <c r="D144" s="24" t="s">
        <v>10</v>
      </c>
      <c r="E144" s="45" t="s">
        <v>137</v>
      </c>
      <c r="Q144" s="11"/>
      <c r="W144" s="11"/>
      <c r="AC144" s="11"/>
      <c r="AI144" s="11"/>
      <c r="AO144" s="11"/>
      <c r="AU144" s="11"/>
      <c r="BA144" s="11"/>
      <c r="BD144" s="11">
        <v>1</v>
      </c>
    </row>
    <row r="145" spans="2:56" x14ac:dyDescent="0.25">
      <c r="B145" s="150" t="s">
        <v>123</v>
      </c>
      <c r="C145" s="46">
        <f>REKOMENDASI!C146</f>
        <v>0</v>
      </c>
      <c r="D145" s="24" t="s">
        <v>102</v>
      </c>
      <c r="E145" s="45">
        <f>REKOMENDASI!E146</f>
        <v>0</v>
      </c>
      <c r="Q145" s="11"/>
      <c r="W145" s="11"/>
      <c r="AC145" s="11"/>
      <c r="AI145" s="11"/>
      <c r="AO145" s="11"/>
      <c r="AU145" s="11"/>
      <c r="BA145" s="11"/>
      <c r="BD145" s="11">
        <v>1</v>
      </c>
    </row>
    <row r="146" spans="2:56" x14ac:dyDescent="0.25">
      <c r="B146" s="151" t="s">
        <v>133</v>
      </c>
      <c r="C146" s="46">
        <f>REKOMENDASI!C147</f>
        <v>151</v>
      </c>
      <c r="D146" s="24" t="s">
        <v>103</v>
      </c>
      <c r="E146" s="45">
        <f>REKOMENDASI!E147</f>
        <v>0</v>
      </c>
      <c r="Q146" s="11"/>
      <c r="W146" s="11"/>
      <c r="AC146" s="11"/>
      <c r="AI146" s="11"/>
      <c r="AO146" s="11"/>
      <c r="AU146" s="11"/>
      <c r="BA146" s="11"/>
      <c r="BD146" s="11">
        <v>1</v>
      </c>
    </row>
    <row r="147" spans="2:56" x14ac:dyDescent="0.25">
      <c r="B147" s="151" t="s">
        <v>135</v>
      </c>
      <c r="C147" s="46">
        <f>REKOMENDASI!C148</f>
        <v>0</v>
      </c>
      <c r="D147" s="24" t="s">
        <v>104</v>
      </c>
      <c r="E147" s="45">
        <f>REKOMENDASI!E148</f>
        <v>0</v>
      </c>
      <c r="Q147" s="11"/>
      <c r="W147" s="11"/>
      <c r="AC147" s="11"/>
      <c r="AI147" s="11"/>
      <c r="AO147" s="11"/>
      <c r="AU147" s="11"/>
      <c r="BA147" s="11"/>
      <c r="BD147" s="11">
        <v>1</v>
      </c>
    </row>
    <row r="148" spans="2:56" x14ac:dyDescent="0.25">
      <c r="B148" s="151" t="s">
        <v>134</v>
      </c>
      <c r="C148" s="84" t="e">
        <f>REKOMENDASI!C149</f>
        <v>#DIV/0!</v>
      </c>
      <c r="D148" s="24" t="s">
        <v>105</v>
      </c>
      <c r="E148" s="45">
        <f>REKOMENDASI!E149</f>
        <v>0</v>
      </c>
      <c r="Q148" s="11"/>
      <c r="W148" s="11"/>
      <c r="AC148" s="11"/>
      <c r="AI148" s="11"/>
      <c r="AO148" s="11"/>
      <c r="AU148" s="11"/>
      <c r="BA148" s="11"/>
      <c r="BD148" s="11">
        <v>1</v>
      </c>
    </row>
    <row r="149" spans="2:56" x14ac:dyDescent="0.25">
      <c r="D149" s="24" t="s">
        <v>106</v>
      </c>
      <c r="E149" s="45">
        <f>REKOMENDASI!E150</f>
        <v>0</v>
      </c>
      <c r="Q149" s="11"/>
      <c r="W149" s="11"/>
      <c r="AC149" s="11"/>
      <c r="AI149" s="11"/>
      <c r="AO149" s="11"/>
      <c r="AU149" s="11"/>
      <c r="BA149" s="11"/>
      <c r="BD149" s="11">
        <v>1</v>
      </c>
    </row>
    <row r="150" spans="2:56" x14ac:dyDescent="0.25">
      <c r="D150" s="24" t="s">
        <v>107</v>
      </c>
      <c r="E150" s="45">
        <f>REKOMENDASI!E151</f>
        <v>0</v>
      </c>
      <c r="Q150" s="11"/>
      <c r="W150" s="11"/>
      <c r="AC150" s="11"/>
      <c r="AI150" s="11"/>
      <c r="AO150" s="11"/>
      <c r="AU150" s="11"/>
      <c r="BA150" s="11"/>
      <c r="BD150" s="11">
        <v>1</v>
      </c>
    </row>
    <row r="151" spans="2:56" x14ac:dyDescent="0.25">
      <c r="D151" s="24" t="s">
        <v>108</v>
      </c>
      <c r="E151" s="45">
        <f>REKOMENDASI!E152</f>
        <v>0</v>
      </c>
      <c r="Q151" s="11"/>
      <c r="W151" s="11"/>
      <c r="AC151" s="11"/>
      <c r="AI151" s="11"/>
      <c r="AO151" s="11"/>
      <c r="AU151" s="11"/>
      <c r="BA151" s="11"/>
      <c r="BD151" s="11">
        <v>1</v>
      </c>
    </row>
    <row r="152" spans="2:56" x14ac:dyDescent="0.25">
      <c r="Q152" s="11"/>
      <c r="W152" s="11"/>
      <c r="AC152" s="11"/>
      <c r="AI152" s="11"/>
      <c r="AO152" s="11"/>
      <c r="AU152" s="11"/>
      <c r="BA152" s="11"/>
    </row>
    <row r="153" spans="2:56" x14ac:dyDescent="0.25">
      <c r="Q153" s="11"/>
      <c r="W153" s="11"/>
      <c r="AC153" s="11"/>
      <c r="AI153" s="11"/>
      <c r="AO153" s="11"/>
      <c r="AU153" s="11"/>
      <c r="BA153" s="11"/>
    </row>
    <row r="154" spans="2:56" x14ac:dyDescent="0.25">
      <c r="Q154" s="11"/>
      <c r="W154" s="11"/>
      <c r="AC154" s="11"/>
      <c r="AI154" s="11"/>
      <c r="AO154" s="11"/>
      <c r="AU154" s="11"/>
      <c r="BA154" s="11"/>
    </row>
    <row r="155" spans="2:56" x14ac:dyDescent="0.25">
      <c r="Q155" s="11"/>
      <c r="W155" s="11"/>
      <c r="AC155" s="11"/>
      <c r="AI155" s="11"/>
      <c r="AO155" s="11"/>
      <c r="AU155" s="11"/>
      <c r="BA155" s="11"/>
    </row>
    <row r="156" spans="2:56" x14ac:dyDescent="0.25">
      <c r="Q156" s="11"/>
      <c r="W156" s="11"/>
      <c r="AC156" s="11"/>
      <c r="AI156" s="11"/>
      <c r="AO156" s="11"/>
      <c r="AU156" s="11"/>
      <c r="BA156" s="11"/>
    </row>
    <row r="157" spans="2:56" x14ac:dyDescent="0.25">
      <c r="Q157" s="11"/>
      <c r="W157" s="11"/>
      <c r="AC157" s="11"/>
      <c r="AI157" s="11"/>
      <c r="AO157" s="11"/>
      <c r="AU157" s="11"/>
      <c r="BA157" s="11"/>
    </row>
    <row r="158" spans="2:56" x14ac:dyDescent="0.25">
      <c r="Q158" s="11"/>
      <c r="W158" s="11"/>
      <c r="AC158" s="11"/>
      <c r="AI158" s="11"/>
      <c r="AO158" s="11"/>
      <c r="AU158" s="11"/>
      <c r="BA158" s="11"/>
    </row>
    <row r="159" spans="2:56" x14ac:dyDescent="0.25">
      <c r="Q159" s="11"/>
      <c r="W159" s="11"/>
      <c r="AC159" s="11"/>
      <c r="AI159" s="11"/>
      <c r="AO159" s="11"/>
      <c r="AU159" s="11"/>
      <c r="BA159" s="11"/>
    </row>
    <row r="160" spans="2:56" x14ac:dyDescent="0.25">
      <c r="Q160" s="11"/>
      <c r="W160" s="11"/>
      <c r="AC160" s="11"/>
      <c r="AI160" s="11"/>
      <c r="AO160" s="11"/>
      <c r="AU160" s="11"/>
      <c r="BA160" s="11"/>
    </row>
    <row r="161" spans="17:53" x14ac:dyDescent="0.25">
      <c r="Q161" s="11"/>
      <c r="W161" s="11"/>
      <c r="AC161" s="11"/>
      <c r="AI161" s="11"/>
      <c r="AO161" s="11"/>
      <c r="AU161" s="11"/>
      <c r="BA161" s="11"/>
    </row>
    <row r="162" spans="17:53" x14ac:dyDescent="0.25">
      <c r="Q162" s="11"/>
      <c r="W162" s="11"/>
      <c r="AC162" s="11"/>
      <c r="AI162" s="11"/>
      <c r="AO162" s="11"/>
      <c r="AU162" s="11"/>
      <c r="BA162" s="11"/>
    </row>
    <row r="163" spans="17:53" x14ac:dyDescent="0.25">
      <c r="Q163" s="11"/>
      <c r="W163" s="11"/>
      <c r="AC163" s="11"/>
      <c r="AI163" s="11"/>
      <c r="AO163" s="11"/>
      <c r="AU163" s="11"/>
      <c r="BA163" s="11"/>
    </row>
    <row r="164" spans="17:53" x14ac:dyDescent="0.25">
      <c r="Q164" s="11"/>
      <c r="W164" s="11"/>
      <c r="AC164" s="11"/>
      <c r="AI164" s="11"/>
      <c r="AO164" s="11"/>
      <c r="AU164" s="11"/>
      <c r="BA164" s="11"/>
    </row>
    <row r="165" spans="17:53" x14ac:dyDescent="0.25">
      <c r="Q165" s="11"/>
      <c r="W165" s="11"/>
      <c r="AC165" s="11"/>
      <c r="AI165" s="11"/>
      <c r="AO165" s="11"/>
      <c r="AU165" s="11"/>
      <c r="BA165" s="11"/>
    </row>
    <row r="166" spans="17:53" x14ac:dyDescent="0.25">
      <c r="Q166" s="11"/>
      <c r="W166" s="11"/>
      <c r="AC166" s="11"/>
      <c r="AI166" s="11"/>
      <c r="AO166" s="11"/>
      <c r="AU166" s="11"/>
      <c r="BA166" s="11"/>
    </row>
    <row r="167" spans="17:53" x14ac:dyDescent="0.25">
      <c r="Q167" s="11"/>
      <c r="W167" s="11"/>
      <c r="AC167" s="11"/>
      <c r="AI167" s="11"/>
      <c r="AO167" s="11"/>
      <c r="AU167" s="11"/>
      <c r="BA167" s="11"/>
    </row>
    <row r="168" spans="17:53" x14ac:dyDescent="0.25">
      <c r="Q168" s="11"/>
      <c r="W168" s="11"/>
      <c r="AC168" s="11"/>
      <c r="AI168" s="11"/>
      <c r="AO168" s="11"/>
      <c r="AU168" s="11"/>
      <c r="BA168" s="11"/>
    </row>
    <row r="169" spans="17:53" x14ac:dyDescent="0.25">
      <c r="Q169" s="11"/>
      <c r="W169" s="11"/>
      <c r="AC169" s="11"/>
      <c r="AI169" s="11"/>
      <c r="AO169" s="11"/>
      <c r="AU169" s="11"/>
      <c r="BA169" s="11"/>
    </row>
    <row r="170" spans="17:53" x14ac:dyDescent="0.25">
      <c r="Q170" s="11"/>
      <c r="W170" s="11"/>
      <c r="AC170" s="11"/>
      <c r="AI170" s="11"/>
      <c r="AO170" s="11"/>
      <c r="AU170" s="11"/>
      <c r="BA170" s="11"/>
    </row>
    <row r="171" spans="17:53" x14ac:dyDescent="0.25">
      <c r="Q171" s="11"/>
      <c r="W171" s="11"/>
      <c r="AC171" s="11"/>
      <c r="AI171" s="11"/>
      <c r="AO171" s="11"/>
      <c r="AU171" s="11"/>
      <c r="BA171" s="11"/>
    </row>
    <row r="172" spans="17:53" x14ac:dyDescent="0.25">
      <c r="Q172" s="11"/>
      <c r="W172" s="11"/>
      <c r="AC172" s="11"/>
      <c r="AI172" s="11"/>
      <c r="AO172" s="11"/>
      <c r="AU172" s="11"/>
      <c r="BA172" s="11"/>
    </row>
    <row r="173" spans="17:53" x14ac:dyDescent="0.25">
      <c r="Q173" s="11"/>
      <c r="W173" s="11"/>
      <c r="AC173" s="11"/>
      <c r="AI173" s="11"/>
      <c r="AO173" s="11"/>
      <c r="AU173" s="11"/>
      <c r="BA173" s="11"/>
    </row>
    <row r="174" spans="17:53" x14ac:dyDescent="0.25">
      <c r="Q174" s="11"/>
      <c r="W174" s="11"/>
      <c r="AC174" s="11"/>
      <c r="AI174" s="11"/>
      <c r="AO174" s="11"/>
      <c r="AU174" s="11"/>
      <c r="BA174" s="11"/>
    </row>
    <row r="175" spans="17:53" x14ac:dyDescent="0.25">
      <c r="Q175" s="11"/>
      <c r="W175" s="11"/>
      <c r="AC175" s="11"/>
      <c r="AI175" s="11"/>
      <c r="AO175" s="11"/>
      <c r="AU175" s="11"/>
      <c r="BA175" s="11"/>
    </row>
    <row r="176" spans="17:53" x14ac:dyDescent="0.25">
      <c r="Q176" s="11"/>
      <c r="W176" s="11"/>
      <c r="AC176" s="11"/>
      <c r="AI176" s="11"/>
      <c r="AO176" s="11"/>
      <c r="AU176" s="11"/>
      <c r="BA176" s="11"/>
    </row>
    <row r="177" spans="17:53" x14ac:dyDescent="0.25">
      <c r="Q177" s="11"/>
      <c r="W177" s="11"/>
      <c r="AC177" s="11"/>
      <c r="AI177" s="11"/>
      <c r="AO177" s="11"/>
      <c r="AU177" s="11"/>
      <c r="BA177" s="11"/>
    </row>
    <row r="178" spans="17:53" x14ac:dyDescent="0.25">
      <c r="Q178" s="11"/>
      <c r="W178" s="11"/>
      <c r="AC178" s="11"/>
      <c r="AI178" s="11"/>
      <c r="AO178" s="11"/>
      <c r="AU178" s="11"/>
      <c r="BA178" s="11"/>
    </row>
    <row r="179" spans="17:53" x14ac:dyDescent="0.25">
      <c r="Q179" s="11"/>
      <c r="W179" s="11"/>
      <c r="AC179" s="11"/>
      <c r="AI179" s="11"/>
      <c r="AO179" s="11"/>
      <c r="AU179" s="11"/>
      <c r="BA179" s="11"/>
    </row>
    <row r="180" spans="17:53" x14ac:dyDescent="0.25">
      <c r="Q180" s="11"/>
      <c r="W180" s="11"/>
      <c r="AC180" s="11"/>
      <c r="AI180" s="11"/>
      <c r="AO180" s="11"/>
      <c r="AU180" s="11"/>
      <c r="BA180" s="11"/>
    </row>
    <row r="181" spans="17:53" x14ac:dyDescent="0.25">
      <c r="Q181" s="11"/>
      <c r="W181" s="11"/>
      <c r="AC181" s="11"/>
      <c r="AI181" s="11"/>
      <c r="AO181" s="11"/>
      <c r="AU181" s="11"/>
      <c r="BA181" s="11"/>
    </row>
    <row r="182" spans="17:53" x14ac:dyDescent="0.25">
      <c r="Q182" s="11"/>
      <c r="W182" s="11"/>
      <c r="AC182" s="11"/>
      <c r="AI182" s="11"/>
      <c r="AO182" s="11"/>
      <c r="AU182" s="11"/>
      <c r="BA182" s="11"/>
    </row>
    <row r="183" spans="17:53" x14ac:dyDescent="0.25">
      <c r="Q183" s="11"/>
      <c r="W183" s="11"/>
      <c r="AC183" s="11"/>
      <c r="AI183" s="11"/>
      <c r="AO183" s="11"/>
      <c r="AU183" s="11"/>
      <c r="BA183" s="11"/>
    </row>
    <row r="184" spans="17:53" x14ac:dyDescent="0.25">
      <c r="Q184" s="11"/>
      <c r="W184" s="11"/>
      <c r="AC184" s="11"/>
      <c r="AI184" s="11"/>
      <c r="AO184" s="11"/>
      <c r="AU184" s="11"/>
      <c r="BA184" s="11"/>
    </row>
    <row r="185" spans="17:53" x14ac:dyDescent="0.25">
      <c r="Q185" s="11"/>
      <c r="W185" s="11"/>
      <c r="AC185" s="11"/>
      <c r="AI185" s="11"/>
      <c r="AO185" s="11"/>
      <c r="AU185" s="11"/>
      <c r="BA185" s="11"/>
    </row>
    <row r="186" spans="17:53" x14ac:dyDescent="0.25">
      <c r="Q186" s="11"/>
      <c r="W186" s="11"/>
      <c r="AC186" s="11"/>
      <c r="AI186" s="11"/>
      <c r="AO186" s="11"/>
      <c r="AU186" s="11"/>
      <c r="BA186" s="11"/>
    </row>
    <row r="187" spans="17:53" x14ac:dyDescent="0.25">
      <c r="Q187" s="11"/>
      <c r="W187" s="11"/>
      <c r="AC187" s="11"/>
      <c r="AI187" s="11"/>
      <c r="AO187" s="11"/>
      <c r="AU187" s="11"/>
      <c r="BA187" s="11"/>
    </row>
    <row r="188" spans="17:53" x14ac:dyDescent="0.25">
      <c r="Q188" s="11"/>
      <c r="W188" s="11"/>
      <c r="AC188" s="11"/>
      <c r="AI188" s="11"/>
      <c r="AO188" s="11"/>
      <c r="AU188" s="11"/>
      <c r="BA188" s="11"/>
    </row>
    <row r="189" spans="17:53" x14ac:dyDescent="0.25">
      <c r="Q189" s="11"/>
      <c r="W189" s="11"/>
      <c r="AC189" s="11"/>
      <c r="AI189" s="11"/>
      <c r="AO189" s="11"/>
      <c r="AU189" s="11"/>
      <c r="BA189" s="11"/>
    </row>
    <row r="190" spans="17:53" x14ac:dyDescent="0.25">
      <c r="Q190" s="11"/>
      <c r="W190" s="11"/>
      <c r="AC190" s="11"/>
      <c r="AI190" s="11"/>
      <c r="AO190" s="11"/>
      <c r="AU190" s="11"/>
      <c r="BA190" s="11"/>
    </row>
    <row r="191" spans="17:53" x14ac:dyDescent="0.25">
      <c r="Q191" s="11"/>
      <c r="W191" s="11"/>
      <c r="AC191" s="11"/>
      <c r="AI191" s="11"/>
      <c r="AO191" s="11"/>
      <c r="AU191" s="11"/>
      <c r="BA191" s="11"/>
    </row>
    <row r="192" spans="17:53" x14ac:dyDescent="0.25">
      <c r="Q192" s="11"/>
      <c r="W192" s="11"/>
      <c r="AC192" s="11"/>
      <c r="AI192" s="11"/>
      <c r="AO192" s="11"/>
      <c r="AU192" s="11"/>
      <c r="BA192" s="11"/>
    </row>
    <row r="193" spans="17:53" x14ac:dyDescent="0.25">
      <c r="Q193" s="11"/>
      <c r="W193" s="11"/>
      <c r="AC193" s="11"/>
      <c r="AI193" s="11"/>
      <c r="AO193" s="11"/>
      <c r="AU193" s="11"/>
      <c r="BA193" s="11"/>
    </row>
    <row r="194" spans="17:53" x14ac:dyDescent="0.25">
      <c r="Q194" s="11"/>
      <c r="W194" s="11"/>
      <c r="AC194" s="11"/>
      <c r="AI194" s="11"/>
      <c r="AO194" s="11"/>
      <c r="AU194" s="11"/>
      <c r="BA194" s="11"/>
    </row>
    <row r="195" spans="17:53" x14ac:dyDescent="0.25">
      <c r="Q195" s="11"/>
      <c r="W195" s="11"/>
      <c r="AC195" s="11"/>
      <c r="AI195" s="11"/>
      <c r="AO195" s="11"/>
      <c r="AU195" s="11"/>
      <c r="BA195" s="11"/>
    </row>
    <row r="196" spans="17:53" x14ac:dyDescent="0.25">
      <c r="Q196" s="11"/>
      <c r="W196" s="11"/>
      <c r="AC196" s="11"/>
      <c r="AI196" s="11"/>
      <c r="AO196" s="11"/>
      <c r="AU196" s="11"/>
      <c r="BA196" s="11"/>
    </row>
    <row r="197" spans="17:53" x14ac:dyDescent="0.25">
      <c r="Q197" s="11"/>
      <c r="W197" s="11"/>
      <c r="AC197" s="11"/>
      <c r="AI197" s="11"/>
      <c r="AO197" s="11"/>
      <c r="AU197" s="11"/>
      <c r="BA197" s="11"/>
    </row>
    <row r="198" spans="17:53" x14ac:dyDescent="0.25">
      <c r="Q198" s="11"/>
      <c r="W198" s="11"/>
      <c r="AC198" s="11"/>
      <c r="AI198" s="11"/>
      <c r="AO198" s="11"/>
      <c r="AU198" s="11"/>
      <c r="BA198" s="11"/>
    </row>
    <row r="199" spans="17:53" x14ac:dyDescent="0.25">
      <c r="Q199" s="11"/>
      <c r="W199" s="11"/>
      <c r="AC199" s="11"/>
      <c r="AI199" s="11"/>
      <c r="AO199" s="11"/>
      <c r="AU199" s="11"/>
      <c r="BA199" s="11"/>
    </row>
    <row r="200" spans="17:53" x14ac:dyDescent="0.25">
      <c r="Q200" s="11"/>
      <c r="W200" s="11"/>
      <c r="AC200" s="11"/>
      <c r="AI200" s="11"/>
      <c r="AO200" s="11"/>
      <c r="AU200" s="11"/>
      <c r="BA200" s="11"/>
    </row>
    <row r="201" spans="17:53" x14ac:dyDescent="0.25">
      <c r="Q201" s="11"/>
      <c r="W201" s="11"/>
      <c r="AC201" s="11"/>
      <c r="AI201" s="11"/>
      <c r="AO201" s="11"/>
      <c r="AU201" s="11"/>
      <c r="BA201" s="11"/>
    </row>
    <row r="202" spans="17:53" x14ac:dyDescent="0.25">
      <c r="Q202" s="11"/>
      <c r="W202" s="11"/>
      <c r="AC202" s="11"/>
      <c r="AI202" s="11"/>
      <c r="AO202" s="11"/>
      <c r="AU202" s="11"/>
      <c r="BA202" s="11"/>
    </row>
    <row r="203" spans="17:53" x14ac:dyDescent="0.25">
      <c r="Q203" s="11"/>
      <c r="W203" s="11"/>
      <c r="AC203" s="11"/>
      <c r="AI203" s="11"/>
      <c r="AO203" s="11"/>
      <c r="AU203" s="11"/>
      <c r="BA203" s="11"/>
    </row>
    <row r="204" spans="17:53" x14ac:dyDescent="0.25">
      <c r="Q204" s="11"/>
      <c r="W204" s="11"/>
      <c r="AC204" s="11"/>
      <c r="AI204" s="11"/>
      <c r="AO204" s="11"/>
      <c r="AU204" s="11"/>
      <c r="BA204" s="11"/>
    </row>
    <row r="205" spans="17:53" x14ac:dyDescent="0.25">
      <c r="Q205" s="11"/>
      <c r="W205" s="11"/>
      <c r="AC205" s="11"/>
      <c r="AI205" s="11"/>
      <c r="AO205" s="11"/>
      <c r="AU205" s="11"/>
      <c r="BA205" s="11"/>
    </row>
    <row r="206" spans="17:53" x14ac:dyDescent="0.25">
      <c r="Q206" s="11"/>
      <c r="W206" s="11"/>
      <c r="AC206" s="11"/>
      <c r="AI206" s="11"/>
      <c r="AO206" s="11"/>
      <c r="AU206" s="11"/>
      <c r="BA206" s="11"/>
    </row>
    <row r="207" spans="17:53" x14ac:dyDescent="0.25">
      <c r="Q207" s="11"/>
      <c r="W207" s="11"/>
      <c r="AC207" s="11"/>
      <c r="AI207" s="11"/>
      <c r="AO207" s="11"/>
      <c r="AU207" s="11"/>
      <c r="BA207" s="11"/>
    </row>
    <row r="208" spans="17:53" x14ac:dyDescent="0.25">
      <c r="Q208" s="11"/>
      <c r="W208" s="11"/>
      <c r="AC208" s="11"/>
      <c r="AI208" s="11"/>
      <c r="AO208" s="11"/>
      <c r="AU208" s="11"/>
      <c r="BA208" s="11"/>
    </row>
    <row r="209" spans="17:53" x14ac:dyDescent="0.25">
      <c r="Q209" s="11"/>
      <c r="W209" s="11"/>
      <c r="AC209" s="11"/>
      <c r="AI209" s="11"/>
      <c r="AO209" s="11"/>
      <c r="AU209" s="11"/>
      <c r="BA209" s="11"/>
    </row>
    <row r="210" spans="17:53" x14ac:dyDescent="0.25">
      <c r="Q210" s="11"/>
      <c r="W210" s="11"/>
      <c r="AC210" s="11"/>
      <c r="AI210" s="11"/>
      <c r="AO210" s="11"/>
      <c r="AU210" s="11"/>
      <c r="BA210" s="11"/>
    </row>
    <row r="211" spans="17:53" x14ac:dyDescent="0.25">
      <c r="Q211" s="11"/>
      <c r="W211" s="11"/>
      <c r="AC211" s="11"/>
      <c r="AI211" s="11"/>
      <c r="AO211" s="11"/>
      <c r="AU211" s="11"/>
      <c r="BA211" s="11"/>
    </row>
    <row r="212" spans="17:53" x14ac:dyDescent="0.25">
      <c r="Q212" s="11"/>
      <c r="W212" s="11"/>
      <c r="AC212" s="11"/>
      <c r="AI212" s="11"/>
      <c r="AO212" s="11"/>
      <c r="AU212" s="11"/>
      <c r="BA212" s="11"/>
    </row>
    <row r="213" spans="17:53" x14ac:dyDescent="0.25">
      <c r="Q213" s="11"/>
      <c r="W213" s="11"/>
      <c r="AC213" s="11"/>
      <c r="AI213" s="11"/>
      <c r="AO213" s="11"/>
      <c r="AU213" s="11"/>
      <c r="BA213" s="11"/>
    </row>
    <row r="214" spans="17:53" x14ac:dyDescent="0.25">
      <c r="Q214" s="11"/>
      <c r="W214" s="11"/>
      <c r="AC214" s="11"/>
      <c r="AI214" s="11"/>
      <c r="AO214" s="11"/>
      <c r="AU214" s="11"/>
      <c r="BA214" s="11"/>
    </row>
    <row r="215" spans="17:53" x14ac:dyDescent="0.25">
      <c r="Q215" s="11"/>
      <c r="W215" s="11"/>
      <c r="AC215" s="11"/>
      <c r="AI215" s="11"/>
      <c r="AO215" s="11"/>
      <c r="AU215" s="11"/>
      <c r="BA215" s="11"/>
    </row>
    <row r="216" spans="17:53" x14ac:dyDescent="0.25">
      <c r="Q216" s="11"/>
      <c r="W216" s="11"/>
      <c r="AC216" s="11"/>
      <c r="AI216" s="11"/>
      <c r="AO216" s="11"/>
      <c r="AU216" s="11"/>
      <c r="BA216" s="11"/>
    </row>
    <row r="217" spans="17:53" x14ac:dyDescent="0.25">
      <c r="Q217" s="11"/>
      <c r="W217" s="11"/>
      <c r="AC217" s="11"/>
      <c r="AI217" s="11"/>
      <c r="AO217" s="11"/>
      <c r="AU217" s="11"/>
      <c r="BA217" s="11"/>
    </row>
    <row r="218" spans="17:53" x14ac:dyDescent="0.25">
      <c r="Q218" s="11"/>
      <c r="W218" s="11"/>
      <c r="AC218" s="11"/>
      <c r="AI218" s="11"/>
      <c r="AO218" s="11"/>
      <c r="AU218" s="11"/>
      <c r="BA218" s="11"/>
    </row>
    <row r="219" spans="17:53" x14ac:dyDescent="0.25">
      <c r="Q219" s="11"/>
      <c r="W219" s="11"/>
      <c r="AC219" s="11"/>
      <c r="AI219" s="11"/>
      <c r="AO219" s="11"/>
      <c r="AU219" s="11"/>
      <c r="BA219" s="11"/>
    </row>
    <row r="220" spans="17:53" x14ac:dyDescent="0.25">
      <c r="Q220" s="11"/>
      <c r="W220" s="11"/>
      <c r="AC220" s="11"/>
      <c r="AI220" s="11"/>
      <c r="AO220" s="11"/>
      <c r="AU220" s="11"/>
      <c r="BA220" s="11"/>
    </row>
    <row r="221" spans="17:53" x14ac:dyDescent="0.25">
      <c r="Q221" s="11"/>
      <c r="W221" s="11"/>
      <c r="AC221" s="11"/>
      <c r="AI221" s="11"/>
      <c r="AO221" s="11"/>
      <c r="AU221" s="11"/>
      <c r="BA221" s="11"/>
    </row>
    <row r="222" spans="17:53" x14ac:dyDescent="0.25">
      <c r="Q222" s="11"/>
      <c r="W222" s="11"/>
      <c r="AC222" s="11"/>
      <c r="AI222" s="11"/>
      <c r="AO222" s="11"/>
      <c r="AU222" s="11"/>
      <c r="BA222" s="11"/>
    </row>
    <row r="223" spans="17:53" x14ac:dyDescent="0.25">
      <c r="Q223" s="11"/>
      <c r="W223" s="11"/>
      <c r="AC223" s="11"/>
      <c r="AI223" s="11"/>
      <c r="AO223" s="11"/>
      <c r="AU223" s="11"/>
      <c r="BA223" s="11"/>
    </row>
    <row r="224" spans="17:53" x14ac:dyDescent="0.25">
      <c r="Q224" s="11"/>
      <c r="W224" s="11"/>
      <c r="AC224" s="11"/>
      <c r="AI224" s="11"/>
      <c r="AO224" s="11"/>
      <c r="AU224" s="11"/>
      <c r="BA224" s="11"/>
    </row>
    <row r="225" spans="17:53" x14ac:dyDescent="0.25">
      <c r="Q225" s="11"/>
      <c r="W225" s="11"/>
      <c r="AC225" s="11"/>
      <c r="AI225" s="11"/>
      <c r="AO225" s="11"/>
      <c r="AU225" s="11"/>
      <c r="BA225" s="11"/>
    </row>
    <row r="226" spans="17:53" x14ac:dyDescent="0.25">
      <c r="Q226" s="11"/>
      <c r="W226" s="11"/>
      <c r="AC226" s="11"/>
      <c r="AI226" s="11"/>
      <c r="AO226" s="11"/>
      <c r="AU226" s="11"/>
      <c r="BA226" s="11"/>
    </row>
    <row r="227" spans="17:53" x14ac:dyDescent="0.25">
      <c r="Q227" s="11"/>
      <c r="W227" s="11"/>
      <c r="AC227" s="11"/>
      <c r="AI227" s="11"/>
      <c r="AO227" s="11"/>
      <c r="AU227" s="11"/>
      <c r="BA227" s="11"/>
    </row>
    <row r="228" spans="17:53" x14ac:dyDescent="0.25">
      <c r="Q228" s="11"/>
      <c r="W228" s="11"/>
      <c r="AC228" s="11"/>
      <c r="AI228" s="11"/>
      <c r="AO228" s="11"/>
      <c r="AU228" s="11"/>
      <c r="BA228" s="11"/>
    </row>
    <row r="229" spans="17:53" x14ac:dyDescent="0.25">
      <c r="Q229" s="11"/>
      <c r="W229" s="11"/>
      <c r="AC229" s="11"/>
      <c r="AI229" s="11"/>
      <c r="AO229" s="11"/>
      <c r="AU229" s="11"/>
      <c r="BA229" s="11"/>
    </row>
    <row r="230" spans="17:53" x14ac:dyDescent="0.25">
      <c r="Q230" s="11"/>
      <c r="W230" s="11"/>
      <c r="AC230" s="11"/>
      <c r="AI230" s="11"/>
      <c r="AO230" s="11"/>
      <c r="AU230" s="11"/>
      <c r="BA230" s="11"/>
    </row>
    <row r="231" spans="17:53" x14ac:dyDescent="0.25">
      <c r="Q231" s="11"/>
      <c r="W231" s="11"/>
      <c r="AC231" s="11"/>
      <c r="AI231" s="11"/>
      <c r="AO231" s="11"/>
      <c r="AU231" s="11"/>
      <c r="BA231" s="11"/>
    </row>
    <row r="232" spans="17:53" x14ac:dyDescent="0.25">
      <c r="Q232" s="11"/>
      <c r="W232" s="11"/>
      <c r="AC232" s="11"/>
      <c r="AI232" s="11"/>
      <c r="AO232" s="11"/>
      <c r="AU232" s="11"/>
      <c r="BA232" s="11"/>
    </row>
    <row r="233" spans="17:53" x14ac:dyDescent="0.25">
      <c r="Q233" s="11"/>
      <c r="W233" s="11"/>
      <c r="AC233" s="11"/>
      <c r="AI233" s="11"/>
      <c r="AO233" s="11"/>
      <c r="AU233" s="11"/>
      <c r="BA233" s="11"/>
    </row>
    <row r="234" spans="17:53" x14ac:dyDescent="0.25">
      <c r="Q234" s="11"/>
      <c r="W234" s="11"/>
      <c r="AC234" s="11"/>
      <c r="AI234" s="11"/>
      <c r="AO234" s="11"/>
      <c r="AU234" s="11"/>
      <c r="BA234" s="11"/>
    </row>
    <row r="235" spans="17:53" x14ac:dyDescent="0.25">
      <c r="Q235" s="11"/>
      <c r="W235" s="11"/>
      <c r="AC235" s="11"/>
      <c r="AI235" s="11"/>
      <c r="AO235" s="11"/>
      <c r="AU235" s="11"/>
      <c r="BA235" s="11"/>
    </row>
    <row r="236" spans="17:53" x14ac:dyDescent="0.25">
      <c r="Q236" s="11"/>
      <c r="W236" s="11"/>
      <c r="AC236" s="11"/>
      <c r="AI236" s="11"/>
      <c r="AO236" s="11"/>
      <c r="AU236" s="11"/>
      <c r="BA236" s="11"/>
    </row>
    <row r="237" spans="17:53" x14ac:dyDescent="0.25">
      <c r="Q237" s="11"/>
      <c r="W237" s="11"/>
      <c r="AC237" s="11"/>
      <c r="AI237" s="11"/>
      <c r="AO237" s="11"/>
      <c r="AU237" s="11"/>
      <c r="BA237" s="11"/>
    </row>
    <row r="238" spans="17:53" x14ac:dyDescent="0.25">
      <c r="Q238" s="11"/>
      <c r="W238" s="11"/>
      <c r="AC238" s="11"/>
      <c r="AI238" s="11"/>
      <c r="AO238" s="11"/>
      <c r="AU238" s="11"/>
      <c r="BA238" s="11"/>
    </row>
    <row r="239" spans="17:53" x14ac:dyDescent="0.25">
      <c r="Q239" s="11"/>
      <c r="W239" s="11"/>
      <c r="AC239" s="11"/>
      <c r="AI239" s="11"/>
      <c r="AO239" s="11"/>
      <c r="AU239" s="11"/>
      <c r="BA239" s="11"/>
    </row>
    <row r="240" spans="17:53" x14ac:dyDescent="0.25">
      <c r="Q240" s="11"/>
      <c r="W240" s="11"/>
      <c r="AC240" s="11"/>
      <c r="AI240" s="11"/>
      <c r="AO240" s="11"/>
      <c r="AU240" s="11"/>
      <c r="BA240" s="11"/>
    </row>
    <row r="241" spans="17:53" x14ac:dyDescent="0.25">
      <c r="Q241" s="11"/>
      <c r="W241" s="11"/>
      <c r="AC241" s="11"/>
      <c r="AI241" s="11"/>
      <c r="AO241" s="11"/>
      <c r="AU241" s="11"/>
      <c r="BA241" s="11"/>
    </row>
    <row r="242" spans="17:53" x14ac:dyDescent="0.25">
      <c r="Q242" s="11"/>
      <c r="W242" s="11"/>
      <c r="AC242" s="11"/>
      <c r="AI242" s="11"/>
      <c r="AO242" s="11"/>
      <c r="AU242" s="11"/>
      <c r="BA242" s="11"/>
    </row>
    <row r="243" spans="17:53" x14ac:dyDescent="0.25">
      <c r="Q243" s="11"/>
      <c r="W243" s="11"/>
      <c r="AC243" s="11"/>
      <c r="AI243" s="11"/>
      <c r="AO243" s="11"/>
      <c r="AU243" s="11"/>
      <c r="BA243" s="11"/>
    </row>
    <row r="244" spans="17:53" x14ac:dyDescent="0.25">
      <c r="Q244" s="11"/>
      <c r="W244" s="11"/>
      <c r="AC244" s="11"/>
      <c r="AI244" s="11"/>
      <c r="AO244" s="11"/>
      <c r="AU244" s="11"/>
      <c r="BA244" s="11"/>
    </row>
    <row r="245" spans="17:53" x14ac:dyDescent="0.25">
      <c r="Q245" s="11"/>
      <c r="W245" s="11"/>
      <c r="AC245" s="11"/>
      <c r="AI245" s="11"/>
      <c r="AO245" s="11"/>
      <c r="AU245" s="11"/>
      <c r="BA245" s="11"/>
    </row>
    <row r="246" spans="17:53" x14ac:dyDescent="0.25">
      <c r="Q246" s="11"/>
      <c r="W246" s="11"/>
      <c r="AC246" s="11"/>
      <c r="AI246" s="11"/>
      <c r="AO246" s="11"/>
      <c r="AU246" s="11"/>
      <c r="BA246" s="11"/>
    </row>
    <row r="247" spans="17:53" x14ac:dyDescent="0.25">
      <c r="Q247" s="11"/>
      <c r="W247" s="11"/>
      <c r="AC247" s="11"/>
      <c r="AI247" s="11"/>
      <c r="AO247" s="11"/>
      <c r="AU247" s="11"/>
      <c r="BA247" s="11"/>
    </row>
    <row r="248" spans="17:53" x14ac:dyDescent="0.25">
      <c r="Q248" s="11"/>
      <c r="W248" s="11"/>
      <c r="AC248" s="11"/>
      <c r="AI248" s="11"/>
      <c r="AO248" s="11"/>
      <c r="AU248" s="11"/>
      <c r="BA248" s="11"/>
    </row>
    <row r="249" spans="17:53" x14ac:dyDescent="0.25">
      <c r="Q249" s="11"/>
      <c r="W249" s="11"/>
      <c r="AC249" s="11"/>
      <c r="AI249" s="11"/>
      <c r="AO249" s="11"/>
      <c r="AU249" s="11"/>
      <c r="BA249" s="11"/>
    </row>
    <row r="250" spans="17:53" x14ac:dyDescent="0.25">
      <c r="Q250" s="11"/>
      <c r="W250" s="11"/>
      <c r="AC250" s="11"/>
      <c r="AI250" s="11"/>
      <c r="AO250" s="11"/>
      <c r="AU250" s="11"/>
      <c r="BA250" s="11"/>
    </row>
    <row r="251" spans="17:53" x14ac:dyDescent="0.25">
      <c r="Q251" s="11"/>
      <c r="W251" s="11"/>
      <c r="AC251" s="11"/>
      <c r="AI251" s="11"/>
      <c r="AO251" s="11"/>
      <c r="AU251" s="11"/>
      <c r="BA251" s="11"/>
    </row>
    <row r="252" spans="17:53" x14ac:dyDescent="0.25">
      <c r="Q252" s="11"/>
      <c r="W252" s="11"/>
      <c r="AC252" s="11"/>
      <c r="AI252" s="11"/>
      <c r="AO252" s="11"/>
      <c r="AU252" s="11"/>
      <c r="BA252" s="11"/>
    </row>
    <row r="253" spans="17:53" x14ac:dyDescent="0.25">
      <c r="Q253" s="11"/>
      <c r="W253" s="11"/>
      <c r="AC253" s="11"/>
      <c r="AI253" s="11"/>
      <c r="AO253" s="11"/>
      <c r="AU253" s="11"/>
      <c r="BA253" s="11"/>
    </row>
    <row r="254" spans="17:53" x14ac:dyDescent="0.25">
      <c r="Q254" s="11"/>
      <c r="W254" s="11"/>
      <c r="AC254" s="11"/>
      <c r="AI254" s="11"/>
      <c r="AO254" s="11"/>
      <c r="AU254" s="11"/>
      <c r="BA254" s="11"/>
    </row>
    <row r="255" spans="17:53" x14ac:dyDescent="0.25">
      <c r="Q255" s="11"/>
      <c r="W255" s="11"/>
      <c r="AC255" s="11"/>
      <c r="AI255" s="11"/>
      <c r="AO255" s="11"/>
      <c r="AU255" s="11"/>
      <c r="BA255" s="11"/>
    </row>
    <row r="256" spans="17:53" x14ac:dyDescent="0.25">
      <c r="Q256" s="11"/>
      <c r="W256" s="11"/>
      <c r="AC256" s="11"/>
      <c r="AI256" s="11"/>
      <c r="AO256" s="11"/>
      <c r="AU256" s="11"/>
      <c r="BA256" s="11"/>
    </row>
    <row r="257" spans="17:53" x14ac:dyDescent="0.25">
      <c r="Q257" s="11"/>
      <c r="W257" s="11"/>
      <c r="AC257" s="11"/>
      <c r="AI257" s="11"/>
      <c r="AO257" s="11"/>
      <c r="AU257" s="11"/>
      <c r="BA257" s="11"/>
    </row>
    <row r="258" spans="17:53" x14ac:dyDescent="0.25">
      <c r="Q258" s="11"/>
      <c r="W258" s="11"/>
      <c r="AC258" s="11"/>
      <c r="AI258" s="11"/>
      <c r="AO258" s="11"/>
      <c r="AU258" s="11"/>
      <c r="BA258" s="11"/>
    </row>
    <row r="259" spans="17:53" x14ac:dyDescent="0.25">
      <c r="Q259" s="11"/>
      <c r="W259" s="11"/>
      <c r="AC259" s="11"/>
      <c r="AI259" s="11"/>
      <c r="AO259" s="11"/>
      <c r="AU259" s="11"/>
      <c r="BA259" s="11"/>
    </row>
    <row r="260" spans="17:53" x14ac:dyDescent="0.25">
      <c r="Q260" s="11"/>
      <c r="W260" s="11"/>
      <c r="AC260" s="11"/>
      <c r="AI260" s="11"/>
      <c r="AO260" s="11"/>
      <c r="AU260" s="11"/>
      <c r="BA260" s="11"/>
    </row>
    <row r="261" spans="17:53" x14ac:dyDescent="0.25">
      <c r="Q261" s="11"/>
      <c r="W261" s="11"/>
      <c r="AC261" s="11"/>
      <c r="AI261" s="11"/>
      <c r="AO261" s="11"/>
      <c r="AU261" s="11"/>
      <c r="BA261" s="11"/>
    </row>
    <row r="262" spans="17:53" x14ac:dyDescent="0.25">
      <c r="Q262" s="11"/>
      <c r="W262" s="11"/>
      <c r="AC262" s="11"/>
      <c r="AI262" s="11"/>
      <c r="AO262" s="11"/>
      <c r="AU262" s="11"/>
      <c r="BA262" s="11"/>
    </row>
    <row r="263" spans="17:53" x14ac:dyDescent="0.25">
      <c r="Q263" s="11"/>
      <c r="W263" s="11"/>
      <c r="AC263" s="11"/>
      <c r="AI263" s="11"/>
      <c r="AO263" s="11"/>
      <c r="AU263" s="11"/>
      <c r="BA263" s="11"/>
    </row>
    <row r="264" spans="17:53" x14ac:dyDescent="0.25">
      <c r="Q264" s="11"/>
      <c r="W264" s="11"/>
      <c r="AC264" s="11"/>
      <c r="AI264" s="11"/>
      <c r="AO264" s="11"/>
      <c r="AU264" s="11"/>
      <c r="BA264" s="11"/>
    </row>
    <row r="265" spans="17:53" x14ac:dyDescent="0.25">
      <c r="Q265" s="11"/>
      <c r="W265" s="11"/>
      <c r="AC265" s="11"/>
      <c r="AI265" s="11"/>
      <c r="AO265" s="11"/>
      <c r="AU265" s="11"/>
      <c r="BA265" s="11"/>
    </row>
    <row r="266" spans="17:53" x14ac:dyDescent="0.25">
      <c r="Q266" s="11"/>
      <c r="W266" s="11"/>
      <c r="AC266" s="11"/>
      <c r="AI266" s="11"/>
      <c r="AO266" s="11"/>
      <c r="AU266" s="11"/>
      <c r="BA266" s="11"/>
    </row>
    <row r="267" spans="17:53" x14ac:dyDescent="0.25">
      <c r="Q267" s="11"/>
      <c r="W267" s="11"/>
      <c r="AC267" s="11"/>
      <c r="AI267" s="11"/>
      <c r="AO267" s="11"/>
      <c r="AU267" s="11"/>
      <c r="BA267" s="11"/>
    </row>
    <row r="268" spans="17:53" x14ac:dyDescent="0.25">
      <c r="Q268" s="11"/>
      <c r="W268" s="11"/>
      <c r="AC268" s="11"/>
      <c r="AI268" s="11"/>
      <c r="AO268" s="11"/>
      <c r="AU268" s="11"/>
      <c r="BA268" s="11"/>
    </row>
    <row r="269" spans="17:53" x14ac:dyDescent="0.25">
      <c r="Q269" s="11"/>
      <c r="W269" s="11"/>
      <c r="AC269" s="11"/>
      <c r="AI269" s="11"/>
      <c r="AO269" s="11"/>
      <c r="AU269" s="11"/>
      <c r="BA269" s="11"/>
    </row>
    <row r="270" spans="17:53" x14ac:dyDescent="0.25">
      <c r="Q270" s="11"/>
      <c r="W270" s="11"/>
      <c r="AC270" s="11"/>
      <c r="AI270" s="11"/>
      <c r="AO270" s="11"/>
      <c r="AU270" s="11"/>
      <c r="BA270" s="11"/>
    </row>
    <row r="271" spans="17:53" x14ac:dyDescent="0.25">
      <c r="Q271" s="11"/>
      <c r="W271" s="11"/>
      <c r="AC271" s="11"/>
      <c r="AI271" s="11"/>
      <c r="AO271" s="11"/>
      <c r="AU271" s="11"/>
      <c r="BA271" s="11"/>
    </row>
    <row r="272" spans="17:53" x14ac:dyDescent="0.25">
      <c r="Q272" s="11"/>
      <c r="W272" s="11"/>
      <c r="AC272" s="11"/>
      <c r="AI272" s="11"/>
      <c r="AO272" s="11"/>
      <c r="AU272" s="11"/>
      <c r="BA272" s="11"/>
    </row>
    <row r="273" spans="17:53" x14ac:dyDescent="0.25">
      <c r="Q273" s="11"/>
      <c r="W273" s="11"/>
      <c r="AC273" s="11"/>
      <c r="AI273" s="11"/>
      <c r="AO273" s="11"/>
      <c r="AU273" s="11"/>
      <c r="BA273" s="11"/>
    </row>
    <row r="274" spans="17:53" x14ac:dyDescent="0.25">
      <c r="Q274" s="11"/>
      <c r="W274" s="11"/>
      <c r="AC274" s="11"/>
      <c r="AI274" s="11"/>
      <c r="AO274" s="11"/>
      <c r="AU274" s="11"/>
      <c r="BA274" s="11"/>
    </row>
    <row r="275" spans="17:53" x14ac:dyDescent="0.25">
      <c r="Q275" s="11"/>
      <c r="W275" s="11"/>
      <c r="AC275" s="11"/>
      <c r="AI275" s="11"/>
      <c r="AO275" s="11"/>
      <c r="AU275" s="11"/>
      <c r="BA275" s="11"/>
    </row>
    <row r="276" spans="17:53" x14ac:dyDescent="0.25">
      <c r="Q276" s="11"/>
      <c r="W276" s="11"/>
      <c r="AC276" s="11"/>
      <c r="AI276" s="11"/>
      <c r="AO276" s="11"/>
      <c r="AU276" s="11"/>
      <c r="BA276" s="11"/>
    </row>
    <row r="277" spans="17:53" x14ac:dyDescent="0.25">
      <c r="Q277" s="11"/>
      <c r="W277" s="11"/>
      <c r="AC277" s="11"/>
      <c r="AI277" s="11"/>
      <c r="AO277" s="11"/>
      <c r="AU277" s="11"/>
      <c r="BA277" s="11"/>
    </row>
    <row r="278" spans="17:53" x14ac:dyDescent="0.25">
      <c r="Q278" s="11"/>
      <c r="W278" s="11"/>
      <c r="AC278" s="11"/>
      <c r="AI278" s="11"/>
      <c r="AO278" s="11"/>
      <c r="AU278" s="11"/>
      <c r="BA278" s="11"/>
    </row>
    <row r="279" spans="17:53" x14ac:dyDescent="0.25">
      <c r="Q279" s="11"/>
      <c r="W279" s="11"/>
      <c r="AC279" s="11"/>
      <c r="AI279" s="11"/>
      <c r="AO279" s="11"/>
      <c r="AU279" s="11"/>
      <c r="BA279" s="11"/>
    </row>
    <row r="280" spans="17:53" x14ac:dyDescent="0.25">
      <c r="Q280" s="11"/>
      <c r="W280" s="11"/>
      <c r="AC280" s="11"/>
      <c r="AI280" s="11"/>
      <c r="AO280" s="11"/>
      <c r="AU280" s="11"/>
      <c r="BA280" s="11"/>
    </row>
    <row r="281" spans="17:53" x14ac:dyDescent="0.25">
      <c r="Q281" s="11"/>
      <c r="W281" s="11"/>
      <c r="AC281" s="11"/>
      <c r="AI281" s="11"/>
      <c r="AO281" s="11"/>
      <c r="AU281" s="11"/>
      <c r="BA281" s="11"/>
    </row>
    <row r="282" spans="17:53" x14ac:dyDescent="0.25">
      <c r="Q282" s="11"/>
      <c r="W282" s="11"/>
      <c r="AC282" s="11"/>
      <c r="AI282" s="11"/>
      <c r="AO282" s="11"/>
      <c r="AU282" s="11"/>
      <c r="BA282" s="11"/>
    </row>
    <row r="283" spans="17:53" x14ac:dyDescent="0.25">
      <c r="Q283" s="11"/>
      <c r="W283" s="11"/>
      <c r="AC283" s="11"/>
      <c r="AI283" s="11"/>
      <c r="AO283" s="11"/>
      <c r="AU283" s="11"/>
      <c r="BA283" s="11"/>
    </row>
    <row r="284" spans="17:53" x14ac:dyDescent="0.25">
      <c r="Q284" s="11"/>
      <c r="W284" s="11"/>
      <c r="AC284" s="11"/>
      <c r="AI284" s="11"/>
      <c r="AO284" s="11"/>
      <c r="AU284" s="11"/>
      <c r="BA284" s="11"/>
    </row>
    <row r="285" spans="17:53" x14ac:dyDescent="0.25">
      <c r="Q285" s="11"/>
      <c r="W285" s="11"/>
      <c r="AC285" s="11"/>
      <c r="AI285" s="11"/>
      <c r="AO285" s="11"/>
      <c r="AU285" s="11"/>
      <c r="BA285" s="11"/>
    </row>
    <row r="286" spans="17:53" x14ac:dyDescent="0.25">
      <c r="Q286" s="11"/>
      <c r="W286" s="11"/>
      <c r="AC286" s="11"/>
      <c r="AI286" s="11"/>
      <c r="AO286" s="11"/>
      <c r="AU286" s="11"/>
      <c r="BA286" s="11"/>
    </row>
    <row r="287" spans="17:53" x14ac:dyDescent="0.25">
      <c r="Q287" s="11"/>
      <c r="W287" s="11"/>
      <c r="AC287" s="11"/>
      <c r="AI287" s="11"/>
      <c r="AO287" s="11"/>
      <c r="AU287" s="11"/>
      <c r="BA287" s="11"/>
    </row>
    <row r="288" spans="17:53" x14ac:dyDescent="0.25">
      <c r="Q288" s="11"/>
      <c r="W288" s="11"/>
      <c r="AC288" s="11"/>
      <c r="AI288" s="11"/>
      <c r="AO288" s="11"/>
      <c r="AU288" s="11"/>
      <c r="BA288" s="11"/>
    </row>
    <row r="289" spans="17:53" x14ac:dyDescent="0.25">
      <c r="Q289" s="11"/>
      <c r="W289" s="11"/>
      <c r="AC289" s="11"/>
      <c r="AI289" s="11"/>
      <c r="AO289" s="11"/>
      <c r="AU289" s="11"/>
      <c r="BA289" s="11"/>
    </row>
    <row r="290" spans="17:53" x14ac:dyDescent="0.25">
      <c r="Q290" s="11"/>
      <c r="W290" s="11"/>
      <c r="AC290" s="11"/>
      <c r="AI290" s="11"/>
      <c r="AO290" s="11"/>
      <c r="AU290" s="11"/>
      <c r="BA290" s="11"/>
    </row>
    <row r="291" spans="17:53" x14ac:dyDescent="0.25">
      <c r="Q291" s="11"/>
      <c r="W291" s="11"/>
      <c r="AC291" s="11"/>
      <c r="AI291" s="11"/>
      <c r="AO291" s="11"/>
      <c r="AU291" s="11"/>
      <c r="BA291" s="11"/>
    </row>
    <row r="292" spans="17:53" x14ac:dyDescent="0.25">
      <c r="Q292" s="11"/>
      <c r="W292" s="11"/>
      <c r="AC292" s="11"/>
      <c r="AI292" s="11"/>
      <c r="AO292" s="11"/>
      <c r="AU292" s="11"/>
      <c r="BA292" s="11"/>
    </row>
    <row r="293" spans="17:53" x14ac:dyDescent="0.25">
      <c r="Q293" s="11"/>
      <c r="W293" s="11"/>
      <c r="AC293" s="11"/>
      <c r="AI293" s="11"/>
      <c r="AO293" s="11"/>
      <c r="AU293" s="11"/>
      <c r="BA293" s="11"/>
    </row>
    <row r="294" spans="17:53" x14ac:dyDescent="0.25">
      <c r="Q294" s="11"/>
      <c r="W294" s="11"/>
      <c r="AC294" s="11"/>
      <c r="AI294" s="11"/>
      <c r="AO294" s="11"/>
      <c r="AU294" s="11"/>
      <c r="BA294" s="11"/>
    </row>
    <row r="295" spans="17:53" x14ac:dyDescent="0.25">
      <c r="Q295" s="11"/>
      <c r="W295" s="11"/>
      <c r="AC295" s="11"/>
      <c r="AI295" s="11"/>
      <c r="AO295" s="11"/>
      <c r="AU295" s="11"/>
      <c r="BA295" s="11"/>
    </row>
    <row r="296" spans="17:53" x14ac:dyDescent="0.25">
      <c r="Q296" s="11"/>
      <c r="W296" s="11"/>
      <c r="AC296" s="11"/>
      <c r="AI296" s="11"/>
      <c r="AO296" s="11"/>
      <c r="AU296" s="11"/>
      <c r="BA296" s="11"/>
    </row>
    <row r="297" spans="17:53" x14ac:dyDescent="0.25">
      <c r="Q297" s="11"/>
      <c r="W297" s="11"/>
      <c r="AC297" s="11"/>
      <c r="AI297" s="11"/>
      <c r="AO297" s="11"/>
      <c r="AU297" s="11"/>
      <c r="BA297" s="11"/>
    </row>
    <row r="298" spans="17:53" x14ac:dyDescent="0.25">
      <c r="Q298" s="11"/>
      <c r="W298" s="11"/>
      <c r="AC298" s="11"/>
      <c r="AI298" s="11"/>
      <c r="AO298" s="11"/>
      <c r="AU298" s="11"/>
      <c r="BA298" s="11"/>
    </row>
    <row r="299" spans="17:53" x14ac:dyDescent="0.25">
      <c r="Q299" s="11"/>
      <c r="W299" s="11"/>
      <c r="AC299" s="11"/>
      <c r="AI299" s="11"/>
      <c r="AO299" s="11"/>
      <c r="AU299" s="11"/>
      <c r="BA299" s="11"/>
    </row>
    <row r="300" spans="17:53" x14ac:dyDescent="0.25">
      <c r="Q300" s="11"/>
      <c r="W300" s="11"/>
      <c r="AC300" s="11"/>
      <c r="AI300" s="11"/>
      <c r="AO300" s="11"/>
      <c r="AU300" s="11"/>
      <c r="BA300" s="11"/>
    </row>
    <row r="301" spans="17:53" x14ac:dyDescent="0.25">
      <c r="Q301" s="11"/>
      <c r="W301" s="11"/>
      <c r="AC301" s="11"/>
      <c r="AI301" s="11"/>
      <c r="AO301" s="11"/>
      <c r="AU301" s="11"/>
      <c r="BA301" s="11"/>
    </row>
    <row r="302" spans="17:53" x14ac:dyDescent="0.25">
      <c r="Q302" s="11"/>
      <c r="W302" s="11"/>
      <c r="AC302" s="11"/>
      <c r="AI302" s="11"/>
      <c r="AO302" s="11"/>
      <c r="AU302" s="11"/>
      <c r="BA302" s="11"/>
    </row>
    <row r="303" spans="17:53" x14ac:dyDescent="0.25">
      <c r="Q303" s="11"/>
      <c r="W303" s="11"/>
      <c r="AC303" s="11"/>
      <c r="AI303" s="11"/>
      <c r="AO303" s="11"/>
      <c r="AU303" s="11"/>
      <c r="BA303" s="11"/>
    </row>
    <row r="304" spans="17:53" x14ac:dyDescent="0.25">
      <c r="Q304" s="11"/>
      <c r="W304" s="11"/>
      <c r="AC304" s="11"/>
      <c r="AI304" s="11"/>
      <c r="AO304" s="11"/>
      <c r="AU304" s="11"/>
      <c r="BA304" s="11"/>
    </row>
    <row r="305" spans="17:53" x14ac:dyDescent="0.25">
      <c r="Q305" s="11"/>
      <c r="W305" s="11"/>
      <c r="AC305" s="11"/>
      <c r="AI305" s="11"/>
      <c r="AO305" s="11"/>
      <c r="AU305" s="11"/>
      <c r="BA305" s="11"/>
    </row>
    <row r="306" spans="17:53" x14ac:dyDescent="0.25">
      <c r="Q306" s="11"/>
      <c r="W306" s="11"/>
      <c r="AC306" s="11"/>
      <c r="AI306" s="11"/>
      <c r="AO306" s="11"/>
      <c r="AU306" s="11"/>
      <c r="BA306" s="11"/>
    </row>
    <row r="307" spans="17:53" x14ac:dyDescent="0.25">
      <c r="Q307" s="11"/>
      <c r="W307" s="11"/>
      <c r="AC307" s="11"/>
      <c r="AI307" s="11"/>
      <c r="AO307" s="11"/>
      <c r="AU307" s="11"/>
      <c r="BA307" s="11"/>
    </row>
    <row r="308" spans="17:53" x14ac:dyDescent="0.25">
      <c r="Q308" s="11"/>
      <c r="W308" s="11"/>
      <c r="AC308" s="11"/>
      <c r="AI308" s="11"/>
      <c r="AO308" s="11"/>
      <c r="AU308" s="11"/>
      <c r="BA308" s="11"/>
    </row>
    <row r="309" spans="17:53" x14ac:dyDescent="0.25">
      <c r="Q309" s="11"/>
      <c r="W309" s="11"/>
      <c r="AC309" s="11"/>
      <c r="AI309" s="11"/>
      <c r="AO309" s="11"/>
      <c r="AU309" s="11"/>
      <c r="BA309" s="11"/>
    </row>
    <row r="310" spans="17:53" x14ac:dyDescent="0.25">
      <c r="Q310" s="11"/>
      <c r="W310" s="11"/>
      <c r="AC310" s="11"/>
      <c r="AI310" s="11"/>
      <c r="AO310" s="11"/>
      <c r="AU310" s="11"/>
      <c r="BA310" s="11"/>
    </row>
    <row r="311" spans="17:53" x14ac:dyDescent="0.25">
      <c r="Q311" s="11"/>
      <c r="W311" s="11"/>
      <c r="AC311" s="11"/>
      <c r="AI311" s="11"/>
      <c r="AO311" s="11"/>
      <c r="AU311" s="11"/>
      <c r="BA311" s="11"/>
    </row>
    <row r="312" spans="17:53" x14ac:dyDescent="0.25">
      <c r="Q312" s="11"/>
      <c r="W312" s="11"/>
      <c r="AC312" s="11"/>
      <c r="AI312" s="11"/>
      <c r="AO312" s="11"/>
      <c r="AU312" s="11"/>
      <c r="BA312" s="11"/>
    </row>
    <row r="313" spans="17:53" x14ac:dyDescent="0.25">
      <c r="Q313" s="11"/>
      <c r="W313" s="11"/>
      <c r="AC313" s="11"/>
      <c r="AI313" s="11"/>
      <c r="AO313" s="11"/>
      <c r="AU313" s="11"/>
      <c r="BA313" s="11"/>
    </row>
    <row r="314" spans="17:53" x14ac:dyDescent="0.25">
      <c r="Q314" s="11"/>
      <c r="W314" s="11"/>
      <c r="AC314" s="11"/>
      <c r="AI314" s="11"/>
      <c r="AO314" s="11"/>
      <c r="AU314" s="11"/>
      <c r="BA314" s="11"/>
    </row>
    <row r="315" spans="17:53" x14ac:dyDescent="0.25">
      <c r="Q315" s="11"/>
      <c r="W315" s="11"/>
      <c r="AC315" s="11"/>
      <c r="AI315" s="11"/>
      <c r="AO315" s="11"/>
      <c r="AU315" s="11"/>
      <c r="BA315" s="11"/>
    </row>
    <row r="316" spans="17:53" x14ac:dyDescent="0.25">
      <c r="Q316" s="11"/>
      <c r="W316" s="11"/>
      <c r="AC316" s="11"/>
      <c r="AI316" s="11"/>
      <c r="AO316" s="11"/>
      <c r="AU316" s="11"/>
      <c r="BA316" s="11"/>
    </row>
    <row r="317" spans="17:53" x14ac:dyDescent="0.25">
      <c r="Q317" s="11"/>
      <c r="W317" s="11"/>
      <c r="AC317" s="11"/>
      <c r="AI317" s="11"/>
      <c r="AO317" s="11"/>
      <c r="AU317" s="11"/>
      <c r="BA317" s="11"/>
    </row>
    <row r="318" spans="17:53" x14ac:dyDescent="0.25">
      <c r="Q318" s="11"/>
      <c r="W318" s="11"/>
      <c r="AC318" s="11"/>
      <c r="AI318" s="11"/>
      <c r="AO318" s="11"/>
      <c r="AU318" s="11"/>
      <c r="BA318" s="11"/>
    </row>
    <row r="319" spans="17:53" x14ac:dyDescent="0.25">
      <c r="Q319" s="11"/>
      <c r="W319" s="11"/>
      <c r="AC319" s="11"/>
      <c r="AI319" s="11"/>
      <c r="AO319" s="11"/>
      <c r="AU319" s="11"/>
      <c r="BA319" s="11"/>
    </row>
    <row r="320" spans="17:53" x14ac:dyDescent="0.25">
      <c r="Q320" s="11"/>
      <c r="W320" s="11"/>
      <c r="AC320" s="11"/>
      <c r="AI320" s="11"/>
      <c r="AO320" s="11"/>
      <c r="AU320" s="11"/>
      <c r="BA320" s="11"/>
    </row>
    <row r="321" spans="17:53" x14ac:dyDescent="0.25">
      <c r="Q321" s="11"/>
      <c r="W321" s="11"/>
      <c r="AC321" s="11"/>
      <c r="AI321" s="11"/>
      <c r="AO321" s="11"/>
      <c r="AU321" s="11"/>
      <c r="BA321" s="11"/>
    </row>
    <row r="322" spans="17:53" x14ac:dyDescent="0.25">
      <c r="Q322" s="11"/>
      <c r="W322" s="11"/>
      <c r="AC322" s="11"/>
      <c r="AI322" s="11"/>
      <c r="AO322" s="11"/>
      <c r="AU322" s="11"/>
      <c r="BA322" s="11"/>
    </row>
    <row r="323" spans="17:53" x14ac:dyDescent="0.25">
      <c r="Q323" s="11"/>
      <c r="W323" s="11"/>
      <c r="AC323" s="11"/>
      <c r="AI323" s="11"/>
      <c r="AO323" s="11"/>
      <c r="AU323" s="11"/>
      <c r="BA323" s="11"/>
    </row>
    <row r="324" spans="17:53" x14ac:dyDescent="0.25">
      <c r="Q324" s="11"/>
      <c r="W324" s="11"/>
      <c r="AC324" s="11"/>
      <c r="AI324" s="11"/>
      <c r="AO324" s="11"/>
      <c r="AU324" s="11"/>
      <c r="BA324" s="11"/>
    </row>
    <row r="325" spans="17:53" x14ac:dyDescent="0.25">
      <c r="Q325" s="11"/>
      <c r="W325" s="11"/>
      <c r="AC325" s="11"/>
      <c r="AI325" s="11"/>
      <c r="AO325" s="11"/>
      <c r="AU325" s="11"/>
      <c r="BA325" s="11"/>
    </row>
    <row r="326" spans="17:53" x14ac:dyDescent="0.25">
      <c r="Q326" s="11"/>
      <c r="W326" s="11"/>
      <c r="AC326" s="11"/>
      <c r="AI326" s="11"/>
      <c r="AO326" s="11"/>
      <c r="AU326" s="11"/>
      <c r="BA326" s="11"/>
    </row>
    <row r="327" spans="17:53" x14ac:dyDescent="0.25">
      <c r="Q327" s="11"/>
      <c r="W327" s="11"/>
      <c r="AC327" s="11"/>
      <c r="AI327" s="11"/>
      <c r="AO327" s="11"/>
      <c r="AU327" s="11"/>
      <c r="BA327" s="11"/>
    </row>
    <row r="328" spans="17:53" x14ac:dyDescent="0.25">
      <c r="Q328" s="11"/>
      <c r="W328" s="11"/>
      <c r="AC328" s="11"/>
      <c r="AI328" s="11"/>
      <c r="AO328" s="11"/>
      <c r="AU328" s="11"/>
      <c r="BA328" s="11"/>
    </row>
    <row r="329" spans="17:53" x14ac:dyDescent="0.25">
      <c r="Q329" s="11"/>
      <c r="W329" s="11"/>
      <c r="AC329" s="11"/>
      <c r="AI329" s="11"/>
      <c r="AO329" s="11"/>
      <c r="AU329" s="11"/>
      <c r="BA329" s="11"/>
    </row>
    <row r="330" spans="17:53" x14ac:dyDescent="0.25">
      <c r="Q330" s="11"/>
      <c r="W330" s="11"/>
      <c r="AC330" s="11"/>
      <c r="AI330" s="11"/>
      <c r="AO330" s="11"/>
      <c r="AU330" s="11"/>
      <c r="BA330" s="11"/>
    </row>
    <row r="331" spans="17:53" x14ac:dyDescent="0.25">
      <c r="Q331" s="11"/>
      <c r="W331" s="11"/>
      <c r="AC331" s="11"/>
      <c r="AI331" s="11"/>
      <c r="AO331" s="11"/>
      <c r="AU331" s="11"/>
      <c r="BA331" s="11"/>
    </row>
    <row r="332" spans="17:53" x14ac:dyDescent="0.25">
      <c r="Q332" s="11"/>
      <c r="W332" s="11"/>
      <c r="AC332" s="11"/>
      <c r="AI332" s="11"/>
      <c r="AO332" s="11"/>
      <c r="AU332" s="11"/>
      <c r="BA332" s="11"/>
    </row>
    <row r="333" spans="17:53" x14ac:dyDescent="0.25">
      <c r="Q333" s="11"/>
      <c r="W333" s="11"/>
      <c r="AC333" s="11"/>
      <c r="AI333" s="11"/>
      <c r="AO333" s="11"/>
      <c r="AU333" s="11"/>
      <c r="BA333" s="11"/>
    </row>
    <row r="334" spans="17:53" x14ac:dyDescent="0.25">
      <c r="Q334" s="11"/>
      <c r="W334" s="11"/>
      <c r="AC334" s="11"/>
      <c r="AI334" s="11"/>
      <c r="AO334" s="11"/>
      <c r="AU334" s="11"/>
      <c r="BA334" s="11"/>
    </row>
    <row r="335" spans="17:53" x14ac:dyDescent="0.25">
      <c r="Q335" s="11"/>
      <c r="W335" s="11"/>
      <c r="AC335" s="11"/>
      <c r="AI335" s="11"/>
      <c r="AO335" s="11"/>
      <c r="AU335" s="11"/>
      <c r="BA335" s="11"/>
    </row>
    <row r="336" spans="17:53" x14ac:dyDescent="0.25">
      <c r="Q336" s="11"/>
      <c r="W336" s="11"/>
      <c r="AC336" s="11"/>
      <c r="AI336" s="11"/>
      <c r="AO336" s="11"/>
      <c r="AU336" s="11"/>
      <c r="BA336" s="11"/>
    </row>
    <row r="337" spans="17:53" x14ac:dyDescent="0.25">
      <c r="Q337" s="11"/>
      <c r="W337" s="11"/>
      <c r="AC337" s="11"/>
      <c r="AI337" s="11"/>
      <c r="AO337" s="11"/>
      <c r="AU337" s="11"/>
      <c r="BA337" s="11"/>
    </row>
    <row r="338" spans="17:53" x14ac:dyDescent="0.25">
      <c r="Q338" s="11"/>
      <c r="W338" s="11"/>
      <c r="AC338" s="11"/>
      <c r="AI338" s="11"/>
      <c r="AO338" s="11"/>
      <c r="AU338" s="11"/>
      <c r="BA338" s="11"/>
    </row>
    <row r="339" spans="17:53" x14ac:dyDescent="0.25">
      <c r="Q339" s="11"/>
      <c r="W339" s="11"/>
      <c r="AC339" s="11"/>
      <c r="AI339" s="11"/>
      <c r="AO339" s="11"/>
      <c r="AU339" s="11"/>
      <c r="BA339" s="11"/>
    </row>
    <row r="340" spans="17:53" x14ac:dyDescent="0.25">
      <c r="Q340" s="11"/>
      <c r="W340" s="11"/>
      <c r="AC340" s="11"/>
      <c r="AI340" s="11"/>
      <c r="AO340" s="11"/>
      <c r="AU340" s="11"/>
      <c r="BA340" s="11"/>
    </row>
    <row r="341" spans="17:53" x14ac:dyDescent="0.25">
      <c r="Q341" s="11"/>
      <c r="W341" s="11"/>
      <c r="AC341" s="11"/>
      <c r="AI341" s="11"/>
      <c r="AO341" s="11"/>
      <c r="AU341" s="11"/>
      <c r="BA341" s="11"/>
    </row>
    <row r="342" spans="17:53" x14ac:dyDescent="0.25">
      <c r="Q342" s="11"/>
      <c r="W342" s="11"/>
      <c r="AC342" s="11"/>
      <c r="AI342" s="11"/>
      <c r="AO342" s="11"/>
      <c r="AU342" s="11"/>
      <c r="BA342" s="11"/>
    </row>
    <row r="343" spans="17:53" x14ac:dyDescent="0.25">
      <c r="Q343" s="11"/>
      <c r="W343" s="11"/>
      <c r="AC343" s="11"/>
      <c r="AI343" s="11"/>
      <c r="AO343" s="11"/>
      <c r="AU343" s="11"/>
      <c r="BA343" s="11"/>
    </row>
    <row r="344" spans="17:53" x14ac:dyDescent="0.25">
      <c r="Q344" s="11"/>
      <c r="W344" s="11"/>
      <c r="AC344" s="11"/>
      <c r="AI344" s="11"/>
      <c r="AO344" s="11"/>
      <c r="AU344" s="11"/>
      <c r="BA344" s="11"/>
    </row>
    <row r="345" spans="17:53" x14ac:dyDescent="0.25">
      <c r="Q345" s="11"/>
      <c r="W345" s="11"/>
      <c r="AC345" s="11"/>
      <c r="AI345" s="11"/>
      <c r="AO345" s="11"/>
      <c r="AU345" s="11"/>
      <c r="BA345" s="11"/>
    </row>
    <row r="346" spans="17:53" x14ac:dyDescent="0.25">
      <c r="Q346" s="11"/>
      <c r="W346" s="11"/>
      <c r="AC346" s="11"/>
      <c r="AI346" s="11"/>
      <c r="AO346" s="11"/>
      <c r="AU346" s="11"/>
      <c r="BA346" s="11"/>
    </row>
    <row r="347" spans="17:53" x14ac:dyDescent="0.25">
      <c r="Q347" s="11"/>
      <c r="W347" s="11"/>
      <c r="AC347" s="11"/>
      <c r="AI347" s="11"/>
      <c r="AO347" s="11"/>
      <c r="AU347" s="11"/>
      <c r="BA347" s="11"/>
    </row>
    <row r="348" spans="17:53" x14ac:dyDescent="0.25">
      <c r="Q348" s="11"/>
      <c r="W348" s="11"/>
      <c r="AC348" s="11"/>
      <c r="AI348" s="11"/>
      <c r="AO348" s="11"/>
      <c r="AU348" s="11"/>
      <c r="BA348" s="11"/>
    </row>
    <row r="349" spans="17:53" x14ac:dyDescent="0.25">
      <c r="Q349" s="11"/>
      <c r="W349" s="11"/>
      <c r="AC349" s="11"/>
      <c r="AI349" s="11"/>
      <c r="AO349" s="11"/>
      <c r="AU349" s="11"/>
      <c r="BA349" s="11"/>
    </row>
    <row r="350" spans="17:53" x14ac:dyDescent="0.25">
      <c r="Q350" s="11"/>
      <c r="W350" s="11"/>
      <c r="AC350" s="11"/>
      <c r="AI350" s="11"/>
      <c r="AO350" s="11"/>
      <c r="AU350" s="11"/>
      <c r="BA350" s="11"/>
    </row>
    <row r="351" spans="17:53" x14ac:dyDescent="0.25">
      <c r="Q351" s="11"/>
      <c r="W351" s="11"/>
      <c r="AC351" s="11"/>
      <c r="AI351" s="11"/>
      <c r="AO351" s="11"/>
      <c r="AU351" s="11"/>
      <c r="BA351" s="11"/>
    </row>
    <row r="352" spans="17:53" x14ac:dyDescent="0.25">
      <c r="Q352" s="11"/>
      <c r="W352" s="11"/>
      <c r="AC352" s="11"/>
      <c r="AI352" s="11"/>
      <c r="AO352" s="11"/>
      <c r="AU352" s="11"/>
      <c r="BA352" s="11"/>
    </row>
    <row r="353" spans="17:53" x14ac:dyDescent="0.25">
      <c r="Q353" s="11"/>
      <c r="W353" s="11"/>
      <c r="AC353" s="11"/>
      <c r="AI353" s="11"/>
      <c r="AO353" s="11"/>
      <c r="AU353" s="11"/>
      <c r="BA353" s="11"/>
    </row>
    <row r="354" spans="17:53" x14ac:dyDescent="0.25">
      <c r="Q354" s="11"/>
      <c r="W354" s="11"/>
      <c r="AC354" s="11"/>
      <c r="AI354" s="11"/>
      <c r="AO354" s="11"/>
      <c r="AU354" s="11"/>
      <c r="BA354" s="11"/>
    </row>
    <row r="355" spans="17:53" x14ac:dyDescent="0.25">
      <c r="Q355" s="11"/>
      <c r="W355" s="11"/>
      <c r="AC355" s="11"/>
      <c r="AI355" s="11"/>
      <c r="AO355" s="11"/>
      <c r="AU355" s="11"/>
      <c r="BA355" s="11"/>
    </row>
    <row r="356" spans="17:53" x14ac:dyDescent="0.25">
      <c r="Q356" s="11"/>
      <c r="W356" s="11"/>
      <c r="AC356" s="11"/>
      <c r="AI356" s="11"/>
      <c r="AO356" s="11"/>
      <c r="AU356" s="11"/>
      <c r="BA356" s="11"/>
    </row>
    <row r="357" spans="17:53" x14ac:dyDescent="0.25">
      <c r="Q357" s="11"/>
      <c r="W357" s="11"/>
      <c r="AC357" s="11"/>
      <c r="AI357" s="11"/>
      <c r="AO357" s="11"/>
      <c r="AU357" s="11"/>
      <c r="BA357" s="11"/>
    </row>
    <row r="358" spans="17:53" x14ac:dyDescent="0.25">
      <c r="Q358" s="11"/>
      <c r="W358" s="11"/>
      <c r="AC358" s="11"/>
      <c r="AI358" s="11"/>
      <c r="AO358" s="11"/>
      <c r="AU358" s="11"/>
      <c r="BA358" s="11"/>
    </row>
    <row r="359" spans="17:53" x14ac:dyDescent="0.25">
      <c r="Q359" s="11"/>
      <c r="W359" s="11"/>
      <c r="AC359" s="11"/>
      <c r="AI359" s="11"/>
      <c r="AO359" s="11"/>
      <c r="AU359" s="11"/>
      <c r="BA359" s="11"/>
    </row>
    <row r="360" spans="17:53" x14ac:dyDescent="0.25">
      <c r="Q360" s="11"/>
      <c r="W360" s="11"/>
      <c r="AC360" s="11"/>
      <c r="AI360" s="11"/>
      <c r="AO360" s="11"/>
      <c r="AU360" s="11"/>
      <c r="BA360" s="11"/>
    </row>
    <row r="361" spans="17:53" x14ac:dyDescent="0.25">
      <c r="Q361" s="11"/>
      <c r="W361" s="11"/>
      <c r="AC361" s="11"/>
      <c r="AI361" s="11"/>
      <c r="AO361" s="11"/>
      <c r="AU361" s="11"/>
      <c r="BA361" s="11"/>
    </row>
    <row r="362" spans="17:53" x14ac:dyDescent="0.25">
      <c r="Q362" s="11"/>
      <c r="W362" s="11"/>
      <c r="AC362" s="11"/>
      <c r="AI362" s="11"/>
      <c r="AO362" s="11"/>
      <c r="AU362" s="11"/>
      <c r="BA362" s="11"/>
    </row>
    <row r="363" spans="17:53" x14ac:dyDescent="0.25">
      <c r="Q363" s="11"/>
      <c r="W363" s="11"/>
      <c r="AC363" s="11"/>
      <c r="AI363" s="11"/>
      <c r="AO363" s="11"/>
      <c r="AU363" s="11"/>
      <c r="BA363" s="11"/>
    </row>
    <row r="364" spans="17:53" x14ac:dyDescent="0.25">
      <c r="Q364" s="11"/>
      <c r="W364" s="11"/>
      <c r="AC364" s="11"/>
      <c r="AI364" s="11"/>
      <c r="AO364" s="11"/>
      <c r="AU364" s="11"/>
      <c r="BA364" s="11"/>
    </row>
    <row r="365" spans="17:53" x14ac:dyDescent="0.25">
      <c r="Q365" s="11"/>
      <c r="W365" s="11"/>
      <c r="AC365" s="11"/>
      <c r="AI365" s="11"/>
      <c r="AO365" s="11"/>
      <c r="AU365" s="11"/>
      <c r="BA365" s="11"/>
    </row>
    <row r="366" spans="17:53" x14ac:dyDescent="0.25">
      <c r="Q366" s="11"/>
      <c r="W366" s="11"/>
      <c r="AC366" s="11"/>
      <c r="AI366" s="11"/>
      <c r="AO366" s="11"/>
      <c r="AU366" s="11"/>
      <c r="BA366" s="11"/>
    </row>
    <row r="367" spans="17:53" x14ac:dyDescent="0.25">
      <c r="Q367" s="11"/>
      <c r="W367" s="11"/>
      <c r="AC367" s="11"/>
      <c r="AI367" s="11"/>
      <c r="AO367" s="11"/>
      <c r="AU367" s="11"/>
      <c r="BA367" s="11"/>
    </row>
    <row r="368" spans="17:53" x14ac:dyDescent="0.25">
      <c r="Q368" s="11"/>
      <c r="W368" s="11"/>
      <c r="AC368" s="11"/>
      <c r="AI368" s="11"/>
      <c r="AO368" s="11"/>
      <c r="AU368" s="11"/>
      <c r="BA368" s="11"/>
    </row>
    <row r="369" spans="17:53" x14ac:dyDescent="0.25">
      <c r="Q369" s="11"/>
      <c r="W369" s="11"/>
      <c r="AC369" s="11"/>
      <c r="AI369" s="11"/>
      <c r="AO369" s="11"/>
      <c r="AU369" s="11"/>
      <c r="BA369" s="11"/>
    </row>
    <row r="370" spans="17:53" x14ac:dyDescent="0.25">
      <c r="Q370" s="11"/>
      <c r="W370" s="11"/>
      <c r="AC370" s="11"/>
      <c r="AI370" s="11"/>
      <c r="AO370" s="11"/>
      <c r="AU370" s="11"/>
      <c r="BA370" s="11"/>
    </row>
    <row r="371" spans="17:53" x14ac:dyDescent="0.25">
      <c r="Q371" s="11"/>
      <c r="W371" s="11"/>
      <c r="AC371" s="11"/>
      <c r="AI371" s="11"/>
      <c r="AO371" s="11"/>
      <c r="AU371" s="11"/>
      <c r="BA371" s="11"/>
    </row>
    <row r="372" spans="17:53" x14ac:dyDescent="0.25">
      <c r="Q372" s="11"/>
      <c r="W372" s="11"/>
      <c r="AC372" s="11"/>
      <c r="AI372" s="11"/>
      <c r="AO372" s="11"/>
      <c r="AU372" s="11"/>
      <c r="BA372" s="11"/>
    </row>
    <row r="373" spans="17:53" x14ac:dyDescent="0.25">
      <c r="Q373" s="11"/>
      <c r="W373" s="11"/>
      <c r="AC373" s="11"/>
      <c r="AI373" s="11"/>
      <c r="AO373" s="11"/>
      <c r="AU373" s="11"/>
      <c r="BA373" s="11"/>
    </row>
    <row r="374" spans="17:53" x14ac:dyDescent="0.25">
      <c r="Q374" s="11"/>
      <c r="W374" s="11"/>
      <c r="AC374" s="11"/>
      <c r="AI374" s="11"/>
      <c r="AO374" s="11"/>
      <c r="AU374" s="11"/>
      <c r="BA374" s="11"/>
    </row>
    <row r="375" spans="17:53" x14ac:dyDescent="0.25">
      <c r="Q375" s="11"/>
      <c r="W375" s="11"/>
      <c r="AC375" s="11"/>
      <c r="AI375" s="11"/>
      <c r="AO375" s="11"/>
      <c r="AU375" s="11"/>
      <c r="BA375" s="11"/>
    </row>
    <row r="376" spans="17:53" x14ac:dyDescent="0.25">
      <c r="Q376" s="11"/>
      <c r="W376" s="11"/>
      <c r="AC376" s="11"/>
      <c r="AI376" s="11"/>
      <c r="AO376" s="11"/>
      <c r="AU376" s="11"/>
      <c r="BA376" s="11"/>
    </row>
    <row r="377" spans="17:53" x14ac:dyDescent="0.25">
      <c r="Q377" s="11"/>
      <c r="W377" s="11"/>
      <c r="AC377" s="11"/>
      <c r="AI377" s="11"/>
      <c r="AO377" s="11"/>
      <c r="AU377" s="11"/>
      <c r="BA377" s="11"/>
    </row>
    <row r="378" spans="17:53" x14ac:dyDescent="0.25">
      <c r="Q378" s="11"/>
      <c r="W378" s="11"/>
      <c r="AC378" s="11"/>
      <c r="AI378" s="11"/>
      <c r="AO378" s="11"/>
      <c r="AU378" s="11"/>
      <c r="BA378" s="11"/>
    </row>
    <row r="379" spans="17:53" x14ac:dyDescent="0.25">
      <c r="Q379" s="11"/>
      <c r="W379" s="11"/>
      <c r="AC379" s="11"/>
      <c r="AI379" s="11"/>
      <c r="AO379" s="11"/>
      <c r="AU379" s="11"/>
      <c r="BA379" s="11"/>
    </row>
    <row r="380" spans="17:53" x14ac:dyDescent="0.25">
      <c r="Q380" s="11"/>
      <c r="W380" s="11"/>
      <c r="AC380" s="11"/>
      <c r="AI380" s="11"/>
      <c r="AO380" s="11"/>
      <c r="AU380" s="11"/>
      <c r="BA380" s="11"/>
    </row>
    <row r="381" spans="17:53" x14ac:dyDescent="0.25">
      <c r="Q381" s="11"/>
      <c r="W381" s="11"/>
      <c r="AC381" s="11"/>
      <c r="AI381" s="11"/>
      <c r="AO381" s="11"/>
      <c r="AU381" s="11"/>
      <c r="BA381" s="11"/>
    </row>
    <row r="382" spans="17:53" x14ac:dyDescent="0.25">
      <c r="Q382" s="11"/>
      <c r="W382" s="11"/>
      <c r="AC382" s="11"/>
      <c r="AI382" s="11"/>
      <c r="AO382" s="11"/>
      <c r="AU382" s="11"/>
      <c r="BA382" s="11"/>
    </row>
    <row r="383" spans="17:53" x14ac:dyDescent="0.25">
      <c r="Q383" s="11"/>
      <c r="W383" s="11"/>
      <c r="AC383" s="11"/>
      <c r="AI383" s="11"/>
      <c r="AO383" s="11"/>
      <c r="AU383" s="11"/>
      <c r="BA383" s="11"/>
    </row>
    <row r="384" spans="17:53" x14ac:dyDescent="0.25">
      <c r="Q384" s="11"/>
      <c r="W384" s="11"/>
      <c r="AC384" s="11"/>
      <c r="AI384" s="11"/>
      <c r="AO384" s="11"/>
      <c r="AU384" s="11"/>
      <c r="BA384" s="11"/>
    </row>
    <row r="385" spans="17:53" x14ac:dyDescent="0.25">
      <c r="Q385" s="11"/>
      <c r="W385" s="11"/>
      <c r="AC385" s="11"/>
      <c r="AI385" s="11"/>
      <c r="AO385" s="11"/>
      <c r="AU385" s="11"/>
      <c r="BA385" s="11"/>
    </row>
    <row r="386" spans="17:53" x14ac:dyDescent="0.25">
      <c r="Q386" s="11"/>
      <c r="W386" s="11"/>
      <c r="AC386" s="11"/>
      <c r="AI386" s="11"/>
      <c r="AO386" s="11"/>
      <c r="AU386" s="11"/>
      <c r="BA386" s="11"/>
    </row>
    <row r="387" spans="17:53" x14ac:dyDescent="0.25">
      <c r="Q387" s="11"/>
      <c r="W387" s="11"/>
      <c r="AC387" s="11"/>
      <c r="AI387" s="11"/>
      <c r="AO387" s="11"/>
      <c r="AU387" s="11"/>
      <c r="BA387" s="11"/>
    </row>
    <row r="388" spans="17:53" x14ac:dyDescent="0.25">
      <c r="Q388" s="11"/>
      <c r="W388" s="11"/>
      <c r="AC388" s="11"/>
      <c r="AI388" s="11"/>
      <c r="AO388" s="11"/>
      <c r="AU388" s="11"/>
      <c r="BA388" s="11"/>
    </row>
    <row r="389" spans="17:53" x14ac:dyDescent="0.25">
      <c r="Q389" s="11"/>
      <c r="W389" s="11"/>
      <c r="AC389" s="11"/>
      <c r="AI389" s="11"/>
      <c r="AO389" s="11"/>
      <c r="AU389" s="11"/>
      <c r="BA389" s="11"/>
    </row>
    <row r="390" spans="17:53" x14ac:dyDescent="0.25">
      <c r="Q390" s="11"/>
      <c r="W390" s="11"/>
      <c r="AC390" s="11"/>
      <c r="AI390" s="11"/>
      <c r="AO390" s="11"/>
      <c r="AU390" s="11"/>
      <c r="BA390" s="11"/>
    </row>
    <row r="391" spans="17:53" x14ac:dyDescent="0.25">
      <c r="Q391" s="11"/>
      <c r="W391" s="11"/>
      <c r="AC391" s="11"/>
      <c r="AI391" s="11"/>
      <c r="AO391" s="11"/>
      <c r="AU391" s="11"/>
      <c r="BA391" s="11"/>
    </row>
    <row r="392" spans="17:53" x14ac:dyDescent="0.25">
      <c r="Q392" s="11"/>
      <c r="W392" s="11"/>
      <c r="AC392" s="11"/>
      <c r="AI392" s="11"/>
      <c r="AO392" s="11"/>
      <c r="AU392" s="11"/>
      <c r="BA392" s="11"/>
    </row>
    <row r="393" spans="17:53" x14ac:dyDescent="0.25">
      <c r="Q393" s="11"/>
      <c r="W393" s="11"/>
      <c r="AC393" s="11"/>
      <c r="AI393" s="11"/>
      <c r="AO393" s="11"/>
      <c r="AU393" s="11"/>
      <c r="BA393" s="11"/>
    </row>
    <row r="394" spans="17:53" x14ac:dyDescent="0.25">
      <c r="Q394" s="11"/>
      <c r="W394" s="11"/>
      <c r="AC394" s="11"/>
      <c r="AI394" s="11"/>
      <c r="AO394" s="11"/>
      <c r="AU394" s="11"/>
      <c r="BA394" s="11"/>
    </row>
    <row r="395" spans="17:53" x14ac:dyDescent="0.25">
      <c r="Q395" s="11"/>
      <c r="W395" s="11"/>
      <c r="AC395" s="11"/>
      <c r="AI395" s="11"/>
      <c r="AO395" s="11"/>
      <c r="AU395" s="11"/>
      <c r="BA395" s="11"/>
    </row>
    <row r="396" spans="17:53" x14ac:dyDescent="0.25">
      <c r="Q396" s="11"/>
      <c r="W396" s="11"/>
      <c r="AC396" s="11"/>
      <c r="AI396" s="11"/>
      <c r="AO396" s="11"/>
      <c r="AU396" s="11"/>
      <c r="BA396" s="11"/>
    </row>
    <row r="397" spans="17:53" x14ac:dyDescent="0.25">
      <c r="Q397" s="11"/>
      <c r="W397" s="11"/>
      <c r="AC397" s="11"/>
      <c r="AI397" s="11"/>
      <c r="AO397" s="11"/>
      <c r="AU397" s="11"/>
      <c r="BA397" s="11"/>
    </row>
    <row r="398" spans="17:53" x14ac:dyDescent="0.25">
      <c r="Q398" s="11"/>
      <c r="W398" s="11"/>
      <c r="AC398" s="11"/>
      <c r="AI398" s="11"/>
      <c r="AO398" s="11"/>
      <c r="AU398" s="11"/>
      <c r="BA398" s="11"/>
    </row>
    <row r="399" spans="17:53" x14ac:dyDescent="0.25">
      <c r="Q399" s="11"/>
      <c r="W399" s="11"/>
      <c r="AC399" s="11"/>
      <c r="AI399" s="11"/>
      <c r="AO399" s="11"/>
      <c r="AU399" s="11"/>
      <c r="BA399" s="11"/>
    </row>
    <row r="400" spans="17:53" x14ac:dyDescent="0.25">
      <c r="Q400" s="11"/>
      <c r="W400" s="11"/>
      <c r="AC400" s="11"/>
      <c r="AI400" s="11"/>
      <c r="AO400" s="11"/>
      <c r="AU400" s="11"/>
      <c r="BA400" s="11"/>
    </row>
    <row r="401" spans="17:53" x14ac:dyDescent="0.25">
      <c r="Q401" s="11"/>
      <c r="W401" s="11"/>
      <c r="AC401" s="11"/>
      <c r="AI401" s="11"/>
      <c r="AO401" s="11"/>
      <c r="AU401" s="11"/>
      <c r="BA401" s="11"/>
    </row>
    <row r="402" spans="17:53" x14ac:dyDescent="0.25">
      <c r="Q402" s="11"/>
      <c r="W402" s="11"/>
      <c r="AC402" s="11"/>
      <c r="AI402" s="11"/>
      <c r="AO402" s="11"/>
      <c r="AU402" s="11"/>
      <c r="BA402" s="11"/>
    </row>
    <row r="403" spans="17:53" x14ac:dyDescent="0.25">
      <c r="Q403" s="11"/>
      <c r="W403" s="11"/>
      <c r="AC403" s="11"/>
      <c r="AI403" s="11"/>
      <c r="AO403" s="11"/>
      <c r="AU403" s="11"/>
      <c r="BA403" s="11"/>
    </row>
    <row r="404" spans="17:53" x14ac:dyDescent="0.25">
      <c r="Q404" s="11"/>
      <c r="W404" s="11"/>
      <c r="AC404" s="11"/>
      <c r="AI404" s="11"/>
      <c r="AO404" s="11"/>
      <c r="AU404" s="11"/>
      <c r="BA404" s="11"/>
    </row>
    <row r="405" spans="17:53" x14ac:dyDescent="0.25">
      <c r="Q405" s="11"/>
      <c r="W405" s="11"/>
      <c r="AC405" s="11"/>
      <c r="AI405" s="11"/>
      <c r="AO405" s="11"/>
      <c r="AU405" s="11"/>
      <c r="BA405" s="11"/>
    </row>
    <row r="406" spans="17:53" x14ac:dyDescent="0.25">
      <c r="Q406" s="11"/>
      <c r="W406" s="11"/>
      <c r="AC406" s="11"/>
      <c r="AI406" s="11"/>
      <c r="AO406" s="11"/>
      <c r="AU406" s="11"/>
      <c r="BA406" s="11"/>
    </row>
    <row r="407" spans="17:53" x14ac:dyDescent="0.25">
      <c r="Q407" s="11"/>
      <c r="W407" s="11"/>
      <c r="AC407" s="11"/>
      <c r="AI407" s="11"/>
      <c r="AO407" s="11"/>
      <c r="AU407" s="11"/>
      <c r="BA407" s="11"/>
    </row>
    <row r="408" spans="17:53" x14ac:dyDescent="0.25">
      <c r="Q408" s="11"/>
      <c r="W408" s="11"/>
      <c r="AC408" s="11"/>
      <c r="AI408" s="11"/>
      <c r="AO408" s="11"/>
      <c r="AU408" s="11"/>
      <c r="BA408" s="11"/>
    </row>
    <row r="409" spans="17:53" x14ac:dyDescent="0.25">
      <c r="Q409" s="11"/>
      <c r="W409" s="11"/>
      <c r="AC409" s="11"/>
      <c r="AI409" s="11"/>
      <c r="AO409" s="11"/>
      <c r="AU409" s="11"/>
      <c r="BA409" s="11"/>
    </row>
    <row r="410" spans="17:53" x14ac:dyDescent="0.25">
      <c r="Q410" s="11"/>
      <c r="W410" s="11"/>
      <c r="AC410" s="11"/>
      <c r="AI410" s="11"/>
      <c r="AO410" s="11"/>
      <c r="AU410" s="11"/>
      <c r="BA410" s="11"/>
    </row>
    <row r="411" spans="17:53" x14ac:dyDescent="0.25">
      <c r="Q411" s="11"/>
      <c r="W411" s="11"/>
      <c r="AC411" s="11"/>
      <c r="AI411" s="11"/>
      <c r="AO411" s="11"/>
      <c r="AU411" s="11"/>
      <c r="BA411" s="11"/>
    </row>
    <row r="412" spans="17:53" x14ac:dyDescent="0.25">
      <c r="Q412" s="11"/>
      <c r="W412" s="11"/>
      <c r="AC412" s="11"/>
      <c r="AI412" s="11"/>
      <c r="AO412" s="11"/>
      <c r="AU412" s="11"/>
      <c r="BA412" s="11"/>
    </row>
    <row r="413" spans="17:53" x14ac:dyDescent="0.25">
      <c r="Q413" s="11"/>
      <c r="W413" s="11"/>
      <c r="AC413" s="11"/>
      <c r="AI413" s="11"/>
      <c r="AO413" s="11"/>
      <c r="AU413" s="11"/>
      <c r="BA413" s="11"/>
    </row>
    <row r="414" spans="17:53" x14ac:dyDescent="0.25">
      <c r="Q414" s="11"/>
      <c r="W414" s="11"/>
      <c r="AC414" s="11"/>
      <c r="AI414" s="11"/>
      <c r="AO414" s="11"/>
      <c r="AU414" s="11"/>
      <c r="BA414" s="11"/>
    </row>
    <row r="415" spans="17:53" x14ac:dyDescent="0.25">
      <c r="Q415" s="11"/>
      <c r="W415" s="11"/>
      <c r="AC415" s="11"/>
      <c r="AI415" s="11"/>
      <c r="AO415" s="11"/>
      <c r="AU415" s="11"/>
      <c r="BA415" s="11"/>
    </row>
    <row r="416" spans="17:53" x14ac:dyDescent="0.25">
      <c r="Q416" s="11"/>
      <c r="W416" s="11"/>
      <c r="AC416" s="11"/>
      <c r="AI416" s="11"/>
      <c r="AO416" s="11"/>
      <c r="AU416" s="11"/>
      <c r="BA416" s="11"/>
    </row>
    <row r="417" spans="17:53" x14ac:dyDescent="0.25">
      <c r="Q417" s="11"/>
      <c r="W417" s="11"/>
      <c r="AC417" s="11"/>
      <c r="AI417" s="11"/>
      <c r="AO417" s="11"/>
      <c r="AU417" s="11"/>
      <c r="BA417" s="11"/>
    </row>
    <row r="418" spans="17:53" x14ac:dyDescent="0.25">
      <c r="Q418" s="11"/>
      <c r="W418" s="11"/>
      <c r="AC418" s="11"/>
      <c r="AI418" s="11"/>
      <c r="AO418" s="11"/>
      <c r="AU418" s="11"/>
      <c r="BA418" s="11"/>
    </row>
    <row r="419" spans="17:53" x14ac:dyDescent="0.25">
      <c r="Q419" s="11"/>
      <c r="W419" s="11"/>
      <c r="AC419" s="11"/>
      <c r="AI419" s="11"/>
      <c r="AO419" s="11"/>
      <c r="AU419" s="11"/>
      <c r="BA419" s="11"/>
    </row>
    <row r="420" spans="17:53" x14ac:dyDescent="0.25">
      <c r="Q420" s="11"/>
      <c r="W420" s="11"/>
      <c r="AC420" s="11"/>
      <c r="AI420" s="11"/>
      <c r="AO420" s="11"/>
      <c r="AU420" s="11"/>
      <c r="BA420" s="11"/>
    </row>
    <row r="421" spans="17:53" x14ac:dyDescent="0.25">
      <c r="Q421" s="11"/>
      <c r="W421" s="11"/>
      <c r="AC421" s="11"/>
      <c r="AI421" s="11"/>
      <c r="AO421" s="11"/>
      <c r="AU421" s="11"/>
      <c r="BA421" s="11"/>
    </row>
    <row r="422" spans="17:53" x14ac:dyDescent="0.25">
      <c r="Q422" s="11"/>
      <c r="W422" s="11"/>
      <c r="AC422" s="11"/>
      <c r="AI422" s="11"/>
      <c r="AO422" s="11"/>
      <c r="AU422" s="11"/>
      <c r="BA422" s="11"/>
    </row>
    <row r="423" spans="17:53" x14ac:dyDescent="0.25">
      <c r="Q423" s="11"/>
      <c r="W423" s="11"/>
      <c r="AC423" s="11"/>
      <c r="AI423" s="11"/>
      <c r="AO423" s="11"/>
      <c r="AU423" s="11"/>
      <c r="BA423" s="11"/>
    </row>
    <row r="424" spans="17:53" x14ac:dyDescent="0.25">
      <c r="Q424" s="11"/>
      <c r="W424" s="11"/>
      <c r="AC424" s="11"/>
      <c r="AI424" s="11"/>
      <c r="AO424" s="11"/>
      <c r="AU424" s="11"/>
      <c r="BA424" s="11"/>
    </row>
    <row r="425" spans="17:53" x14ac:dyDescent="0.25">
      <c r="Q425" s="11"/>
      <c r="W425" s="11"/>
      <c r="AC425" s="11"/>
      <c r="AI425" s="11"/>
      <c r="AO425" s="11"/>
      <c r="AU425" s="11"/>
      <c r="BA425" s="11"/>
    </row>
    <row r="426" spans="17:53" x14ac:dyDescent="0.25">
      <c r="Q426" s="11"/>
      <c r="W426" s="11"/>
      <c r="AC426" s="11"/>
      <c r="AI426" s="11"/>
      <c r="AO426" s="11"/>
      <c r="AU426" s="11"/>
      <c r="BA426" s="11"/>
    </row>
    <row r="427" spans="17:53" x14ac:dyDescent="0.25">
      <c r="Q427" s="11"/>
      <c r="W427" s="11"/>
      <c r="AC427" s="11"/>
      <c r="AI427" s="11"/>
      <c r="AO427" s="11"/>
      <c r="AU427" s="11"/>
      <c r="BA427" s="11"/>
    </row>
    <row r="428" spans="17:53" x14ac:dyDescent="0.25">
      <c r="Q428" s="11"/>
      <c r="W428" s="11"/>
      <c r="AC428" s="11"/>
      <c r="AI428" s="11"/>
      <c r="AO428" s="11"/>
      <c r="AU428" s="11"/>
      <c r="BA428" s="11"/>
    </row>
    <row r="429" spans="17:53" x14ac:dyDescent="0.25">
      <c r="Q429" s="11"/>
      <c r="W429" s="11"/>
      <c r="AC429" s="11"/>
      <c r="AI429" s="11"/>
      <c r="AO429" s="11"/>
      <c r="AU429" s="11"/>
      <c r="BA429" s="11"/>
    </row>
    <row r="430" spans="17:53" x14ac:dyDescent="0.25">
      <c r="Q430" s="11"/>
      <c r="W430" s="11"/>
      <c r="AC430" s="11"/>
      <c r="AI430" s="11"/>
      <c r="AO430" s="11"/>
      <c r="AU430" s="11"/>
      <c r="BA430" s="11"/>
    </row>
    <row r="431" spans="17:53" x14ac:dyDescent="0.25">
      <c r="Q431" s="11"/>
      <c r="W431" s="11"/>
      <c r="AC431" s="11"/>
      <c r="AI431" s="11"/>
      <c r="AO431" s="11"/>
      <c r="AU431" s="11"/>
      <c r="BA431" s="11"/>
    </row>
    <row r="432" spans="17:53" x14ac:dyDescent="0.25">
      <c r="Q432" s="11"/>
      <c r="W432" s="11"/>
      <c r="AC432" s="11"/>
      <c r="AI432" s="11"/>
      <c r="AO432" s="11"/>
      <c r="AU432" s="11"/>
      <c r="BA432" s="11"/>
    </row>
    <row r="433" spans="17:53" x14ac:dyDescent="0.25">
      <c r="Q433" s="11"/>
      <c r="W433" s="11"/>
      <c r="AC433" s="11"/>
      <c r="AI433" s="11"/>
      <c r="AO433" s="11"/>
      <c r="AU433" s="11"/>
      <c r="BA433" s="11"/>
    </row>
    <row r="434" spans="17:53" x14ac:dyDescent="0.25">
      <c r="Q434" s="11"/>
      <c r="W434" s="11"/>
      <c r="AC434" s="11"/>
      <c r="AI434" s="11"/>
      <c r="AO434" s="11"/>
      <c r="AU434" s="11"/>
      <c r="BA434" s="11"/>
    </row>
    <row r="435" spans="17:53" x14ac:dyDescent="0.25">
      <c r="Q435" s="11"/>
      <c r="W435" s="11"/>
      <c r="AC435" s="11"/>
      <c r="AI435" s="11"/>
      <c r="AO435" s="11"/>
      <c r="AU435" s="11"/>
      <c r="BA435" s="11"/>
    </row>
    <row r="436" spans="17:53" x14ac:dyDescent="0.25">
      <c r="Q436" s="11"/>
      <c r="W436" s="11"/>
      <c r="AC436" s="11"/>
      <c r="AI436" s="11"/>
      <c r="AO436" s="11"/>
      <c r="AU436" s="11"/>
      <c r="BA436" s="11"/>
    </row>
    <row r="437" spans="17:53" x14ac:dyDescent="0.25">
      <c r="Q437" s="11"/>
      <c r="W437" s="11"/>
      <c r="AC437" s="11"/>
      <c r="AI437" s="11"/>
      <c r="AO437" s="11"/>
      <c r="AU437" s="11"/>
      <c r="BA437" s="11"/>
    </row>
    <row r="438" spans="17:53" x14ac:dyDescent="0.25">
      <c r="Q438" s="11"/>
      <c r="W438" s="11"/>
      <c r="AC438" s="11"/>
      <c r="AI438" s="11"/>
      <c r="AO438" s="11"/>
      <c r="AU438" s="11"/>
      <c r="BA438" s="11"/>
    </row>
    <row r="439" spans="17:53" x14ac:dyDescent="0.25">
      <c r="Q439" s="11"/>
      <c r="W439" s="11"/>
      <c r="AC439" s="11"/>
      <c r="AI439" s="11"/>
      <c r="AO439" s="11"/>
      <c r="AU439" s="11"/>
      <c r="BA439" s="11"/>
    </row>
    <row r="440" spans="17:53" x14ac:dyDescent="0.25">
      <c r="Q440" s="11"/>
      <c r="W440" s="11"/>
      <c r="AC440" s="11"/>
      <c r="AI440" s="11"/>
      <c r="AO440" s="11"/>
      <c r="AU440" s="11"/>
      <c r="BA440" s="11"/>
    </row>
    <row r="441" spans="17:53" x14ac:dyDescent="0.25">
      <c r="Q441" s="11"/>
      <c r="W441" s="11"/>
      <c r="AC441" s="11"/>
      <c r="AI441" s="11"/>
      <c r="AO441" s="11"/>
      <c r="AU441" s="11"/>
      <c r="BA441" s="11"/>
    </row>
    <row r="442" spans="17:53" x14ac:dyDescent="0.25">
      <c r="Q442" s="11"/>
      <c r="W442" s="11"/>
      <c r="AC442" s="11"/>
      <c r="AI442" s="11"/>
      <c r="AO442" s="11"/>
      <c r="AU442" s="11"/>
      <c r="BA442" s="11"/>
    </row>
    <row r="443" spans="17:53" x14ac:dyDescent="0.25">
      <c r="Q443" s="11"/>
      <c r="W443" s="11"/>
      <c r="AC443" s="11"/>
      <c r="AI443" s="11"/>
      <c r="AO443" s="11"/>
      <c r="AU443" s="11"/>
      <c r="BA443" s="11"/>
    </row>
    <row r="444" spans="17:53" x14ac:dyDescent="0.25">
      <c r="Q444" s="11"/>
      <c r="W444" s="11"/>
      <c r="AC444" s="11"/>
      <c r="AI444" s="11"/>
      <c r="AO444" s="11"/>
      <c r="AU444" s="11"/>
      <c r="BA444" s="11"/>
    </row>
    <row r="445" spans="17:53" x14ac:dyDescent="0.25">
      <c r="Q445" s="11"/>
      <c r="W445" s="11"/>
      <c r="AC445" s="11"/>
      <c r="AI445" s="11"/>
      <c r="AO445" s="11"/>
      <c r="AU445" s="11"/>
      <c r="BA445" s="11"/>
    </row>
    <row r="446" spans="17:53" x14ac:dyDescent="0.25">
      <c r="Q446" s="11"/>
      <c r="W446" s="11"/>
      <c r="AC446" s="11"/>
      <c r="AI446" s="11"/>
      <c r="AO446" s="11"/>
      <c r="AU446" s="11"/>
      <c r="BA446" s="11"/>
    </row>
    <row r="447" spans="17:53" x14ac:dyDescent="0.25">
      <c r="Q447" s="11"/>
      <c r="W447" s="11"/>
      <c r="AC447" s="11"/>
      <c r="AI447" s="11"/>
      <c r="AO447" s="11"/>
      <c r="AU447" s="11"/>
      <c r="BA447" s="11"/>
    </row>
    <row r="448" spans="17:53" x14ac:dyDescent="0.25">
      <c r="Q448" s="11"/>
      <c r="W448" s="11"/>
      <c r="AC448" s="11"/>
      <c r="AI448" s="11"/>
      <c r="AO448" s="11"/>
      <c r="AU448" s="11"/>
      <c r="BA448" s="11"/>
    </row>
    <row r="449" spans="17:53" x14ac:dyDescent="0.25">
      <c r="Q449" s="11"/>
      <c r="W449" s="11"/>
      <c r="AC449" s="11"/>
      <c r="AI449" s="11"/>
      <c r="AO449" s="11"/>
      <c r="AU449" s="11"/>
      <c r="BA449" s="11"/>
    </row>
    <row r="450" spans="17:53" x14ac:dyDescent="0.25">
      <c r="Q450" s="11"/>
      <c r="W450" s="11"/>
      <c r="AC450" s="11"/>
      <c r="AI450" s="11"/>
      <c r="AO450" s="11"/>
      <c r="AU450" s="11"/>
      <c r="BA450" s="11"/>
    </row>
    <row r="451" spans="17:53" x14ac:dyDescent="0.25">
      <c r="Q451" s="11"/>
      <c r="W451" s="11"/>
      <c r="AC451" s="11"/>
      <c r="AI451" s="11"/>
      <c r="AO451" s="11"/>
      <c r="AU451" s="11"/>
      <c r="BA451" s="11"/>
    </row>
    <row r="452" spans="17:53" x14ac:dyDescent="0.25">
      <c r="Q452" s="11"/>
      <c r="W452" s="11"/>
      <c r="AC452" s="11"/>
      <c r="AI452" s="11"/>
      <c r="AO452" s="11"/>
      <c r="AU452" s="11"/>
      <c r="BA452" s="11"/>
    </row>
    <row r="453" spans="17:53" x14ac:dyDescent="0.25">
      <c r="Q453" s="11"/>
      <c r="W453" s="11"/>
      <c r="AC453" s="11"/>
      <c r="AI453" s="11"/>
      <c r="AO453" s="11"/>
      <c r="AU453" s="11"/>
      <c r="BA453" s="11"/>
    </row>
    <row r="454" spans="17:53" x14ac:dyDescent="0.25">
      <c r="Q454" s="11"/>
      <c r="W454" s="11"/>
      <c r="AC454" s="11"/>
      <c r="AI454" s="11"/>
      <c r="AO454" s="11"/>
      <c r="AU454" s="11"/>
      <c r="BA454" s="11"/>
    </row>
    <row r="455" spans="17:53" x14ac:dyDescent="0.25">
      <c r="Q455" s="11"/>
      <c r="W455" s="11"/>
      <c r="AC455" s="11"/>
      <c r="AI455" s="11"/>
      <c r="AO455" s="11"/>
      <c r="AU455" s="11"/>
      <c r="BA455" s="11"/>
    </row>
    <row r="456" spans="17:53" x14ac:dyDescent="0.25">
      <c r="Q456" s="11"/>
      <c r="W456" s="11"/>
      <c r="AC456" s="11"/>
      <c r="AI456" s="11"/>
      <c r="AO456" s="11"/>
      <c r="AU456" s="11"/>
      <c r="BA456" s="11"/>
    </row>
    <row r="457" spans="17:53" x14ac:dyDescent="0.25">
      <c r="Q457" s="11"/>
      <c r="W457" s="11"/>
      <c r="AC457" s="11"/>
      <c r="AI457" s="11"/>
      <c r="AO457" s="11"/>
      <c r="AU457" s="11"/>
      <c r="BA457" s="11"/>
    </row>
    <row r="458" spans="17:53" x14ac:dyDescent="0.25">
      <c r="Q458" s="11"/>
      <c r="W458" s="11"/>
      <c r="AC458" s="11"/>
      <c r="AI458" s="11"/>
      <c r="AO458" s="11"/>
      <c r="AU458" s="11"/>
      <c r="BA458" s="11"/>
    </row>
    <row r="459" spans="17:53" x14ac:dyDescent="0.25">
      <c r="Q459" s="11"/>
      <c r="W459" s="11"/>
      <c r="AC459" s="11"/>
      <c r="AI459" s="11"/>
      <c r="AO459" s="11"/>
      <c r="AU459" s="11"/>
      <c r="BA459" s="11"/>
    </row>
    <row r="460" spans="17:53" x14ac:dyDescent="0.25">
      <c r="Q460" s="11"/>
      <c r="W460" s="11"/>
      <c r="AC460" s="11"/>
      <c r="AI460" s="11"/>
      <c r="AO460" s="11"/>
      <c r="AU460" s="11"/>
      <c r="BA460" s="11"/>
    </row>
    <row r="461" spans="17:53" x14ac:dyDescent="0.25">
      <c r="Q461" s="11"/>
      <c r="W461" s="11"/>
      <c r="AC461" s="11"/>
      <c r="AI461" s="11"/>
      <c r="AO461" s="11"/>
      <c r="AU461" s="11"/>
      <c r="BA461" s="11"/>
    </row>
    <row r="462" spans="17:53" x14ac:dyDescent="0.25">
      <c r="Q462" s="11"/>
      <c r="W462" s="11"/>
      <c r="AC462" s="11"/>
      <c r="AI462" s="11"/>
      <c r="AO462" s="11"/>
      <c r="AU462" s="11"/>
      <c r="BA462" s="11"/>
    </row>
    <row r="463" spans="17:53" x14ac:dyDescent="0.25">
      <c r="Q463" s="11"/>
      <c r="W463" s="11"/>
      <c r="AC463" s="11"/>
      <c r="AI463" s="11"/>
      <c r="AO463" s="11"/>
      <c r="AU463" s="11"/>
      <c r="BA463" s="11"/>
    </row>
    <row r="464" spans="17:53" x14ac:dyDescent="0.25">
      <c r="Q464" s="11"/>
      <c r="W464" s="11"/>
      <c r="AC464" s="11"/>
      <c r="AI464" s="11"/>
      <c r="AO464" s="11"/>
      <c r="AU464" s="11"/>
      <c r="BA464" s="11"/>
    </row>
    <row r="465" spans="17:53" x14ac:dyDescent="0.25">
      <c r="Q465" s="11"/>
      <c r="W465" s="11"/>
      <c r="AC465" s="11"/>
      <c r="AI465" s="11"/>
      <c r="AO465" s="11"/>
      <c r="AU465" s="11"/>
      <c r="BA465" s="11"/>
    </row>
    <row r="466" spans="17:53" x14ac:dyDescent="0.25">
      <c r="Q466" s="11"/>
      <c r="W466" s="11"/>
      <c r="AC466" s="11"/>
      <c r="AI466" s="11"/>
      <c r="AO466" s="11"/>
      <c r="AU466" s="11"/>
      <c r="BA466" s="11"/>
    </row>
    <row r="467" spans="17:53" x14ac:dyDescent="0.25">
      <c r="Q467" s="11"/>
      <c r="W467" s="11"/>
      <c r="AC467" s="11"/>
      <c r="AI467" s="11"/>
      <c r="AO467" s="11"/>
      <c r="AU467" s="11"/>
      <c r="BA467" s="11"/>
    </row>
    <row r="468" spans="17:53" x14ac:dyDescent="0.25">
      <c r="Q468" s="11"/>
      <c r="W468" s="11"/>
      <c r="AC468" s="11"/>
      <c r="AI468" s="11"/>
      <c r="AO468" s="11"/>
      <c r="AU468" s="11"/>
      <c r="BA468" s="11"/>
    </row>
    <row r="469" spans="17:53" x14ac:dyDescent="0.25">
      <c r="Q469" s="11"/>
      <c r="W469" s="11"/>
      <c r="AC469" s="11"/>
      <c r="AI469" s="11"/>
      <c r="AO469" s="11"/>
      <c r="AU469" s="11"/>
      <c r="BA469" s="11"/>
    </row>
    <row r="470" spans="17:53" x14ac:dyDescent="0.25">
      <c r="Q470" s="11"/>
      <c r="W470" s="11"/>
      <c r="AC470" s="11"/>
      <c r="AI470" s="11"/>
      <c r="AO470" s="11"/>
      <c r="AU470" s="11"/>
      <c r="BA470" s="11"/>
    </row>
    <row r="471" spans="17:53" x14ac:dyDescent="0.25">
      <c r="Q471" s="11"/>
      <c r="W471" s="11"/>
      <c r="AC471" s="11"/>
      <c r="AI471" s="11"/>
      <c r="AO471" s="11"/>
      <c r="AU471" s="11"/>
      <c r="BA471" s="11"/>
    </row>
    <row r="472" spans="17:53" x14ac:dyDescent="0.25">
      <c r="Q472" s="11"/>
      <c r="W472" s="11"/>
      <c r="AC472" s="11"/>
      <c r="AI472" s="11"/>
      <c r="AO472" s="11"/>
      <c r="AU472" s="11"/>
      <c r="BA472" s="11"/>
    </row>
    <row r="473" spans="17:53" x14ac:dyDescent="0.25">
      <c r="Q473" s="11"/>
      <c r="W473" s="11"/>
      <c r="AC473" s="11"/>
      <c r="AI473" s="11"/>
      <c r="AO473" s="11"/>
      <c r="AU473" s="11"/>
      <c r="BA473" s="11"/>
    </row>
    <row r="474" spans="17:53" x14ac:dyDescent="0.25">
      <c r="Q474" s="11"/>
      <c r="W474" s="11"/>
      <c r="AC474" s="11"/>
      <c r="AI474" s="11"/>
      <c r="AO474" s="11"/>
      <c r="AU474" s="11"/>
      <c r="BA474" s="11"/>
    </row>
    <row r="475" spans="17:53" x14ac:dyDescent="0.25">
      <c r="Q475" s="11"/>
      <c r="W475" s="11"/>
      <c r="AC475" s="11"/>
      <c r="AI475" s="11"/>
      <c r="AO475" s="11"/>
      <c r="AU475" s="11"/>
      <c r="BA475" s="11"/>
    </row>
    <row r="476" spans="17:53" x14ac:dyDescent="0.25">
      <c r="Q476" s="11"/>
      <c r="W476" s="11"/>
      <c r="AC476" s="11"/>
      <c r="AI476" s="11"/>
      <c r="AO476" s="11"/>
      <c r="AU476" s="11"/>
      <c r="BA476" s="11"/>
    </row>
    <row r="477" spans="17:53" x14ac:dyDescent="0.25">
      <c r="Q477" s="11"/>
      <c r="W477" s="11"/>
      <c r="AC477" s="11"/>
      <c r="AI477" s="11"/>
      <c r="AO477" s="11"/>
      <c r="AU477" s="11"/>
      <c r="BA477" s="11"/>
    </row>
    <row r="478" spans="17:53" x14ac:dyDescent="0.25">
      <c r="Q478" s="11"/>
      <c r="W478" s="11"/>
      <c r="AC478" s="11"/>
      <c r="AI478" s="11"/>
      <c r="AO478" s="11"/>
      <c r="AU478" s="11"/>
      <c r="BA478" s="11"/>
    </row>
    <row r="479" spans="17:53" x14ac:dyDescent="0.25">
      <c r="Q479" s="11"/>
      <c r="W479" s="11"/>
      <c r="AC479" s="11"/>
      <c r="AI479" s="11"/>
      <c r="AO479" s="11"/>
      <c r="AU479" s="11"/>
      <c r="BA479" s="11"/>
    </row>
    <row r="480" spans="17:53" x14ac:dyDescent="0.25">
      <c r="Q480" s="11"/>
      <c r="W480" s="11"/>
      <c r="AC480" s="11"/>
      <c r="AI480" s="11"/>
      <c r="AO480" s="11"/>
      <c r="AU480" s="11"/>
      <c r="BA480" s="11"/>
    </row>
    <row r="481" spans="17:53" x14ac:dyDescent="0.25">
      <c r="Q481" s="11"/>
      <c r="W481" s="11"/>
      <c r="AC481" s="11"/>
      <c r="AI481" s="11"/>
      <c r="AO481" s="11"/>
      <c r="AU481" s="11"/>
      <c r="BA481" s="11"/>
    </row>
    <row r="482" spans="17:53" x14ac:dyDescent="0.25">
      <c r="Q482" s="11"/>
      <c r="W482" s="11"/>
      <c r="AC482" s="11"/>
      <c r="AI482" s="11"/>
      <c r="AO482" s="11"/>
      <c r="AU482" s="11"/>
      <c r="BA482" s="11"/>
    </row>
    <row r="483" spans="17:53" x14ac:dyDescent="0.25">
      <c r="Q483" s="11"/>
      <c r="W483" s="11"/>
      <c r="AC483" s="11"/>
      <c r="AI483" s="11"/>
      <c r="AO483" s="11"/>
      <c r="AU483" s="11"/>
      <c r="BA483" s="11"/>
    </row>
    <row r="484" spans="17:53" x14ac:dyDescent="0.25">
      <c r="Q484" s="11"/>
      <c r="W484" s="11"/>
      <c r="AC484" s="11"/>
      <c r="AI484" s="11"/>
      <c r="AO484" s="11"/>
      <c r="AU484" s="11"/>
      <c r="BA484" s="11"/>
    </row>
    <row r="485" spans="17:53" x14ac:dyDescent="0.25">
      <c r="Q485" s="11"/>
      <c r="W485" s="11"/>
      <c r="AC485" s="11"/>
      <c r="AI485" s="11"/>
      <c r="AO485" s="11"/>
      <c r="AU485" s="11"/>
      <c r="BA485" s="11"/>
    </row>
    <row r="486" spans="17:53" x14ac:dyDescent="0.25">
      <c r="Q486" s="11"/>
      <c r="W486" s="11"/>
      <c r="AC486" s="11"/>
      <c r="AI486" s="11"/>
      <c r="AO486" s="11"/>
      <c r="AU486" s="11"/>
      <c r="BA486" s="11"/>
    </row>
    <row r="487" spans="17:53" x14ac:dyDescent="0.25">
      <c r="Q487" s="11"/>
      <c r="W487" s="11"/>
      <c r="AC487" s="11"/>
      <c r="AI487" s="11"/>
      <c r="AO487" s="11"/>
      <c r="AU487" s="11"/>
      <c r="BA487" s="11"/>
    </row>
    <row r="488" spans="17:53" x14ac:dyDescent="0.25">
      <c r="Q488" s="11"/>
      <c r="W488" s="11"/>
      <c r="AC488" s="11"/>
      <c r="AI488" s="11"/>
      <c r="AO488" s="11"/>
      <c r="AU488" s="11"/>
      <c r="BA488" s="11"/>
    </row>
    <row r="489" spans="17:53" x14ac:dyDescent="0.25">
      <c r="Q489" s="11"/>
      <c r="W489" s="11"/>
      <c r="AC489" s="11"/>
      <c r="AI489" s="11"/>
      <c r="AO489" s="11"/>
      <c r="AU489" s="11"/>
      <c r="BA489" s="11"/>
    </row>
    <row r="490" spans="17:53" x14ac:dyDescent="0.25">
      <c r="Q490" s="11"/>
      <c r="W490" s="11"/>
      <c r="AC490" s="11"/>
      <c r="AI490" s="11"/>
      <c r="AO490" s="11"/>
      <c r="AU490" s="11"/>
      <c r="BA490" s="11"/>
    </row>
    <row r="491" spans="17:53" x14ac:dyDescent="0.25">
      <c r="Q491" s="11"/>
      <c r="W491" s="11"/>
      <c r="AC491" s="11"/>
      <c r="AI491" s="11"/>
      <c r="AO491" s="11"/>
      <c r="AU491" s="11"/>
      <c r="BA491" s="11"/>
    </row>
    <row r="492" spans="17:53" x14ac:dyDescent="0.25">
      <c r="Q492" s="11"/>
      <c r="W492" s="11"/>
      <c r="AC492" s="11"/>
      <c r="AI492" s="11"/>
      <c r="AO492" s="11"/>
      <c r="AU492" s="11"/>
      <c r="BA492" s="11"/>
    </row>
    <row r="493" spans="17:53" x14ac:dyDescent="0.25">
      <c r="Q493" s="11"/>
      <c r="W493" s="11"/>
      <c r="AC493" s="11"/>
      <c r="AI493" s="11"/>
      <c r="AO493" s="11"/>
      <c r="AU493" s="11"/>
      <c r="BA493" s="11"/>
    </row>
    <row r="494" spans="17:53" x14ac:dyDescent="0.25">
      <c r="Q494" s="11"/>
      <c r="W494" s="11"/>
      <c r="AC494" s="11"/>
      <c r="AI494" s="11"/>
      <c r="AO494" s="11"/>
      <c r="AU494" s="11"/>
      <c r="BA494" s="11"/>
    </row>
    <row r="495" spans="17:53" x14ac:dyDescent="0.25">
      <c r="Q495" s="11"/>
      <c r="W495" s="11"/>
      <c r="AC495" s="11"/>
      <c r="AI495" s="11"/>
      <c r="AO495" s="11"/>
      <c r="AU495" s="11"/>
      <c r="BA495" s="11"/>
    </row>
    <row r="496" spans="17:53" x14ac:dyDescent="0.25">
      <c r="Q496" s="11"/>
      <c r="W496" s="11"/>
      <c r="AC496" s="11"/>
      <c r="AI496" s="11"/>
      <c r="AO496" s="11"/>
      <c r="AU496" s="11"/>
      <c r="BA496" s="11"/>
    </row>
    <row r="497" spans="17:53" x14ac:dyDescent="0.25">
      <c r="Q497" s="11"/>
      <c r="W497" s="11"/>
      <c r="AC497" s="11"/>
      <c r="AI497" s="11"/>
      <c r="AO497" s="11"/>
      <c r="AU497" s="11"/>
      <c r="BA497" s="11"/>
    </row>
    <row r="498" spans="17:53" x14ac:dyDescent="0.25">
      <c r="Q498" s="11"/>
      <c r="W498" s="11"/>
      <c r="AC498" s="11"/>
      <c r="AI498" s="11"/>
      <c r="AO498" s="11"/>
      <c r="AU498" s="11"/>
      <c r="BA498" s="11"/>
    </row>
    <row r="499" spans="17:53" x14ac:dyDescent="0.25">
      <c r="Q499" s="11"/>
      <c r="W499" s="11"/>
      <c r="AC499" s="11"/>
      <c r="AI499" s="11"/>
      <c r="AO499" s="11"/>
      <c r="AU499" s="11"/>
      <c r="BA499" s="11"/>
    </row>
    <row r="500" spans="17:53" x14ac:dyDescent="0.25">
      <c r="Q500" s="11"/>
      <c r="W500" s="11"/>
      <c r="AC500" s="11"/>
      <c r="AI500" s="11"/>
      <c r="AO500" s="11"/>
      <c r="AU500" s="11"/>
      <c r="BA500" s="11"/>
    </row>
    <row r="501" spans="17:53" x14ac:dyDescent="0.25">
      <c r="Q501" s="11"/>
      <c r="W501" s="11"/>
      <c r="AC501" s="11"/>
      <c r="AI501" s="11"/>
      <c r="AO501" s="11"/>
      <c r="AU501" s="11"/>
      <c r="BA501" s="11"/>
    </row>
    <row r="502" spans="17:53" x14ac:dyDescent="0.25">
      <c r="Q502" s="11"/>
      <c r="W502" s="11"/>
      <c r="AC502" s="11"/>
      <c r="AI502" s="11"/>
      <c r="AO502" s="11"/>
      <c r="AU502" s="11"/>
      <c r="BA502" s="11"/>
    </row>
    <row r="503" spans="17:53" x14ac:dyDescent="0.25">
      <c r="Q503" s="11"/>
      <c r="W503" s="11"/>
      <c r="AC503" s="11"/>
      <c r="AI503" s="11"/>
      <c r="AO503" s="11"/>
      <c r="AU503" s="11"/>
      <c r="BA503" s="11"/>
    </row>
    <row r="504" spans="17:53" x14ac:dyDescent="0.25">
      <c r="Q504" s="11"/>
      <c r="W504" s="11"/>
      <c r="AC504" s="11"/>
      <c r="AI504" s="11"/>
      <c r="AO504" s="11"/>
      <c r="AU504" s="11"/>
      <c r="BA504" s="11"/>
    </row>
    <row r="505" spans="17:53" x14ac:dyDescent="0.25">
      <c r="Q505" s="11"/>
      <c r="W505" s="11"/>
      <c r="AC505" s="11"/>
      <c r="AI505" s="11"/>
      <c r="AO505" s="11"/>
      <c r="AU505" s="11"/>
      <c r="BA505" s="11"/>
    </row>
    <row r="506" spans="17:53" x14ac:dyDescent="0.25">
      <c r="Q506" s="11"/>
      <c r="W506" s="11"/>
      <c r="AC506" s="11"/>
      <c r="AI506" s="11"/>
      <c r="AO506" s="11"/>
      <c r="AU506" s="11"/>
      <c r="BA506" s="11"/>
    </row>
    <row r="507" spans="17:53" x14ac:dyDescent="0.25">
      <c r="Q507" s="11"/>
      <c r="W507" s="11"/>
      <c r="AC507" s="11"/>
      <c r="AI507" s="11"/>
      <c r="AO507" s="11"/>
      <c r="AU507" s="11"/>
      <c r="BA507" s="11"/>
    </row>
    <row r="508" spans="17:53" x14ac:dyDescent="0.25">
      <c r="Q508" s="11"/>
      <c r="W508" s="11"/>
      <c r="AC508" s="11"/>
      <c r="AI508" s="11"/>
      <c r="AO508" s="11"/>
      <c r="AU508" s="11"/>
      <c r="BA508" s="11"/>
    </row>
    <row r="509" spans="17:53" x14ac:dyDescent="0.25">
      <c r="Q509" s="11"/>
      <c r="W509" s="11"/>
      <c r="AC509" s="11"/>
      <c r="AI509" s="11"/>
      <c r="AO509" s="11"/>
      <c r="AU509" s="11"/>
      <c r="BA509" s="11"/>
    </row>
    <row r="510" spans="17:53" x14ac:dyDescent="0.25">
      <c r="Q510" s="11"/>
      <c r="W510" s="11"/>
      <c r="AC510" s="11"/>
      <c r="AI510" s="11"/>
      <c r="AO510" s="11"/>
      <c r="AU510" s="11"/>
      <c r="BA510" s="11"/>
    </row>
    <row r="511" spans="17:53" x14ac:dyDescent="0.25">
      <c r="Q511" s="11"/>
      <c r="W511" s="11"/>
      <c r="AC511" s="11"/>
      <c r="AI511" s="11"/>
      <c r="AO511" s="11"/>
      <c r="AU511" s="11"/>
      <c r="BA511" s="11"/>
    </row>
    <row r="512" spans="17:53" x14ac:dyDescent="0.25">
      <c r="Q512" s="11"/>
      <c r="W512" s="11"/>
      <c r="AC512" s="11"/>
      <c r="AI512" s="11"/>
      <c r="AO512" s="11"/>
      <c r="AU512" s="11"/>
      <c r="BA512" s="11"/>
    </row>
    <row r="513" spans="17:53" x14ac:dyDescent="0.25">
      <c r="Q513" s="11"/>
      <c r="W513" s="11"/>
      <c r="AC513" s="11"/>
      <c r="AI513" s="11"/>
      <c r="AO513" s="11"/>
      <c r="AU513" s="11"/>
      <c r="BA513" s="11"/>
    </row>
    <row r="514" spans="17:53" x14ac:dyDescent="0.25">
      <c r="Q514" s="11"/>
      <c r="W514" s="11"/>
      <c r="AC514" s="11"/>
      <c r="AI514" s="11"/>
      <c r="AO514" s="11"/>
      <c r="AU514" s="11"/>
      <c r="BA514" s="11"/>
    </row>
    <row r="515" spans="17:53" x14ac:dyDescent="0.25">
      <c r="Q515" s="11"/>
      <c r="W515" s="11"/>
      <c r="AC515" s="11"/>
      <c r="AI515" s="11"/>
      <c r="AO515" s="11"/>
      <c r="AU515" s="11"/>
      <c r="BA515" s="11"/>
    </row>
    <row r="516" spans="17:53" x14ac:dyDescent="0.25">
      <c r="Q516" s="11"/>
      <c r="W516" s="11"/>
      <c r="AC516" s="11"/>
      <c r="AI516" s="11"/>
      <c r="AO516" s="11"/>
      <c r="AU516" s="11"/>
      <c r="BA516" s="11"/>
    </row>
    <row r="517" spans="17:53" x14ac:dyDescent="0.25">
      <c r="Q517" s="11"/>
      <c r="W517" s="11"/>
      <c r="AC517" s="11"/>
      <c r="AI517" s="11"/>
      <c r="AO517" s="11"/>
      <c r="AU517" s="11"/>
      <c r="BA517" s="11"/>
    </row>
    <row r="518" spans="17:53" x14ac:dyDescent="0.25">
      <c r="Q518" s="11"/>
      <c r="W518" s="11"/>
      <c r="AC518" s="11"/>
      <c r="AI518" s="11"/>
      <c r="AO518" s="11"/>
      <c r="AU518" s="11"/>
      <c r="BA518" s="11"/>
    </row>
    <row r="519" spans="17:53" x14ac:dyDescent="0.25">
      <c r="Q519" s="11"/>
      <c r="W519" s="11"/>
      <c r="AC519" s="11"/>
      <c r="AI519" s="11"/>
      <c r="AO519" s="11"/>
      <c r="AU519" s="11"/>
      <c r="BA519" s="11"/>
    </row>
    <row r="520" spans="17:53" x14ac:dyDescent="0.25">
      <c r="Q520" s="11"/>
      <c r="W520" s="11"/>
      <c r="AC520" s="11"/>
      <c r="AI520" s="11"/>
      <c r="AO520" s="11"/>
      <c r="AU520" s="11"/>
      <c r="BA520" s="11"/>
    </row>
    <row r="521" spans="17:53" x14ac:dyDescent="0.25">
      <c r="Q521" s="11"/>
      <c r="W521" s="11"/>
      <c r="AC521" s="11"/>
      <c r="AI521" s="11"/>
      <c r="AO521" s="11"/>
      <c r="AU521" s="11"/>
      <c r="BA521" s="11"/>
    </row>
    <row r="522" spans="17:53" x14ac:dyDescent="0.25">
      <c r="Q522" s="11"/>
      <c r="W522" s="11"/>
      <c r="AC522" s="11"/>
      <c r="AI522" s="11"/>
      <c r="AO522" s="11"/>
      <c r="AU522" s="11"/>
      <c r="BA522" s="11"/>
    </row>
    <row r="523" spans="17:53" x14ac:dyDescent="0.25">
      <c r="Q523" s="11"/>
      <c r="W523" s="11"/>
      <c r="AC523" s="11"/>
      <c r="AI523" s="11"/>
      <c r="AO523" s="11"/>
      <c r="AU523" s="11"/>
      <c r="BA523" s="11"/>
    </row>
    <row r="524" spans="17:53" x14ac:dyDescent="0.25">
      <c r="Q524" s="11"/>
      <c r="W524" s="11"/>
      <c r="AC524" s="11"/>
      <c r="AI524" s="11"/>
      <c r="AO524" s="11"/>
      <c r="AU524" s="11"/>
      <c r="BA524" s="11"/>
    </row>
    <row r="525" spans="17:53" x14ac:dyDescent="0.25">
      <c r="Q525" s="11"/>
      <c r="W525" s="11"/>
      <c r="AC525" s="11"/>
      <c r="AI525" s="11"/>
      <c r="AO525" s="11"/>
      <c r="AU525" s="11"/>
      <c r="BA525" s="11"/>
    </row>
    <row r="526" spans="17:53" x14ac:dyDescent="0.25">
      <c r="Q526" s="11"/>
      <c r="W526" s="11"/>
      <c r="AC526" s="11"/>
      <c r="AI526" s="11"/>
      <c r="AO526" s="11"/>
      <c r="AU526" s="11"/>
      <c r="BA526" s="11"/>
    </row>
    <row r="527" spans="17:53" x14ac:dyDescent="0.25">
      <c r="Q527" s="11"/>
      <c r="W527" s="11"/>
      <c r="AC527" s="11"/>
      <c r="AI527" s="11"/>
      <c r="AO527" s="11"/>
      <c r="AU527" s="11"/>
      <c r="BA527" s="11"/>
    </row>
    <row r="528" spans="17:53" x14ac:dyDescent="0.25">
      <c r="Q528" s="11"/>
      <c r="W528" s="11"/>
      <c r="AC528" s="11"/>
      <c r="AI528" s="11"/>
      <c r="AO528" s="11"/>
      <c r="AU528" s="11"/>
      <c r="BA528" s="11"/>
    </row>
    <row r="529" spans="17:53" x14ac:dyDescent="0.25">
      <c r="Q529" s="11"/>
      <c r="W529" s="11"/>
      <c r="AC529" s="11"/>
      <c r="AI529" s="11"/>
      <c r="AO529" s="11"/>
      <c r="AU529" s="11"/>
      <c r="BA529" s="11"/>
    </row>
    <row r="530" spans="17:53" x14ac:dyDescent="0.25">
      <c r="Q530" s="11"/>
      <c r="W530" s="11"/>
      <c r="AC530" s="11"/>
      <c r="AI530" s="11"/>
      <c r="AO530" s="11"/>
      <c r="AU530" s="11"/>
      <c r="BA530" s="11"/>
    </row>
    <row r="531" spans="17:53" x14ac:dyDescent="0.25">
      <c r="Q531" s="11"/>
      <c r="W531" s="11"/>
      <c r="AC531" s="11"/>
      <c r="AI531" s="11"/>
      <c r="AO531" s="11"/>
      <c r="AU531" s="11"/>
      <c r="BA531" s="11"/>
    </row>
    <row r="532" spans="17:53" x14ac:dyDescent="0.25">
      <c r="Q532" s="11"/>
      <c r="W532" s="11"/>
      <c r="AC532" s="11"/>
      <c r="AI532" s="11"/>
      <c r="AO532" s="11"/>
      <c r="AU532" s="11"/>
      <c r="BA532" s="11"/>
    </row>
    <row r="533" spans="17:53" x14ac:dyDescent="0.25">
      <c r="Q533" s="11"/>
      <c r="W533" s="11"/>
      <c r="AC533" s="11"/>
      <c r="AI533" s="11"/>
      <c r="AO533" s="11"/>
      <c r="AU533" s="11"/>
      <c r="BA533" s="11"/>
    </row>
    <row r="534" spans="17:53" x14ac:dyDescent="0.25">
      <c r="Q534" s="11"/>
      <c r="W534" s="11"/>
      <c r="AC534" s="11"/>
      <c r="AI534" s="11"/>
      <c r="AO534" s="11"/>
      <c r="AU534" s="11"/>
      <c r="BA534" s="11"/>
    </row>
    <row r="535" spans="17:53" x14ac:dyDescent="0.25">
      <c r="Q535" s="11"/>
      <c r="W535" s="11"/>
      <c r="AC535" s="11"/>
      <c r="AI535" s="11"/>
      <c r="AO535" s="11"/>
      <c r="AU535" s="11"/>
      <c r="BA535" s="11"/>
    </row>
    <row r="536" spans="17:53" x14ac:dyDescent="0.25">
      <c r="Q536" s="11"/>
      <c r="W536" s="11"/>
      <c r="AC536" s="11"/>
      <c r="AI536" s="11"/>
      <c r="AO536" s="11"/>
      <c r="AU536" s="11"/>
      <c r="BA536" s="11"/>
    </row>
    <row r="537" spans="17:53" x14ac:dyDescent="0.25">
      <c r="Q537" s="11"/>
      <c r="W537" s="11"/>
      <c r="AC537" s="11"/>
      <c r="AI537" s="11"/>
      <c r="AO537" s="11"/>
      <c r="AU537" s="11"/>
      <c r="BA537" s="11"/>
    </row>
    <row r="538" spans="17:53" x14ac:dyDescent="0.25">
      <c r="Q538" s="11"/>
      <c r="W538" s="11"/>
      <c r="AC538" s="11"/>
      <c r="AI538" s="11"/>
      <c r="AO538" s="11"/>
      <c r="AU538" s="11"/>
      <c r="BA538" s="11"/>
    </row>
    <row r="539" spans="17:53" x14ac:dyDescent="0.25">
      <c r="Q539" s="11"/>
      <c r="W539" s="11"/>
      <c r="AC539" s="11"/>
      <c r="AI539" s="11"/>
      <c r="AO539" s="11"/>
      <c r="AU539" s="11"/>
      <c r="BA539" s="11"/>
    </row>
    <row r="540" spans="17:53" x14ac:dyDescent="0.25">
      <c r="Q540" s="11"/>
      <c r="W540" s="11"/>
      <c r="AC540" s="11"/>
      <c r="AI540" s="11"/>
      <c r="AO540" s="11"/>
      <c r="AU540" s="11"/>
      <c r="BA540" s="11"/>
    </row>
    <row r="541" spans="17:53" x14ac:dyDescent="0.25">
      <c r="Q541" s="11"/>
      <c r="W541" s="11"/>
      <c r="AC541" s="11"/>
      <c r="AI541" s="11"/>
      <c r="AO541" s="11"/>
      <c r="AU541" s="11"/>
      <c r="BA541" s="11"/>
    </row>
  </sheetData>
  <sheetProtection algorithmName="SHA-512" hashValue="wWSxFsGIeoiHZYSjrZLNnKvW4mu5HFpUEbsaD4be+dgBBRsG0SBER1KaBRAE0qULH3RreD4Z6xYii6ga2LLNSg==" saltValue="D4A/sdbHtIPLrZiOAQNVrw==" spinCount="100000" sheet="1" selectLockedCells="1"/>
  <autoFilter ref="B1:BG141"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4">
      <filters>
        <filter val="1"/>
        <filter val="genap"/>
      </filters>
    </filterColumn>
  </autoFilter>
  <mergeCells count="37">
    <mergeCell ref="B124:D124"/>
    <mergeCell ref="E124:E125"/>
    <mergeCell ref="L124:L125"/>
    <mergeCell ref="N1:BB1"/>
    <mergeCell ref="D143:E143"/>
    <mergeCell ref="B88:D88"/>
    <mergeCell ref="E88:E89"/>
    <mergeCell ref="L88:L89"/>
    <mergeCell ref="N88:BA88"/>
    <mergeCell ref="B105:D105"/>
    <mergeCell ref="E105:E106"/>
    <mergeCell ref="L105:L106"/>
    <mergeCell ref="N105:BA105"/>
    <mergeCell ref="E55:E56"/>
    <mergeCell ref="L55:L56"/>
    <mergeCell ref="N55:BA55"/>
    <mergeCell ref="B72:D72"/>
    <mergeCell ref="E72:E73"/>
    <mergeCell ref="L72:L73"/>
    <mergeCell ref="N72:BA72"/>
    <mergeCell ref="E23:E24"/>
    <mergeCell ref="L23:L24"/>
    <mergeCell ref="N23:BA23"/>
    <mergeCell ref="B39:D39"/>
    <mergeCell ref="E39:E40"/>
    <mergeCell ref="L39:L40"/>
    <mergeCell ref="N39:BA39"/>
    <mergeCell ref="BK2:BL2"/>
    <mergeCell ref="E8:E9"/>
    <mergeCell ref="L8:L9"/>
    <mergeCell ref="N8:BA8"/>
    <mergeCell ref="D5:E5"/>
    <mergeCell ref="B1:D1"/>
    <mergeCell ref="B2:D2"/>
    <mergeCell ref="B8:D8"/>
    <mergeCell ref="B23:D23"/>
    <mergeCell ref="B55:D55"/>
  </mergeCells>
  <dataValidations count="3">
    <dataValidation type="list" allowBlank="1" showInputMessage="1" showErrorMessage="1" sqref="AX90:AX101 T41:T54 AO126:AO139 AL126:AL139 W57:W68 AF126:AF139 AC126:AC139 Z126:Z139 W126:W139 T126:T139 Q126:Q139 N126:N139 BA126:BA139 AU126:AU139 AX126:AX139 N10:N22 BA74:BA87 AX10:AX22 N25:N35 BA25:BA35 T25:T35 W25:W35 Z25:Z35 BA10:BA22 AF107:AF121 BA107:BA121 BA57:BA68 N57:N68 Q57:Q68 T57:T68 AI126:AI139 Z57:Z68 AC57:AC68 AF57:AF68 AI57:AI68 AC25:AC35 AF25:AF35 AI25:AI35 AL25:AL35 AO25:AO35 AR25:AR35 BA41:BA54 AL57:AL68 AO57:AO68 AU25:AU35 N41:N54 AC107:AC121 AU41:AU54 AX41:AX54 AX74:AX87 AU74:AU87 AX107:AX121 AR57:AR68 Q10:Q22 AX25:AX35 N107:N121 AU57:AU68 AX57:AX68 N74:N87 Q74:Q87 Q107:Q121 T10:T22 BA90:BA101 T74:T87 T107:T121 W10:W22 Z10:Z22 W41:W54 Q41:Q54 W107:W121 Z107:Z121 AC10:AC22 Z41:Z54 AR126:AR139 AC74:AC87 W74:W87 AF10:AF22 AC41:AC54 AF41:AF54 AF74:AF87 Z74:Z87 AI10:AI22 AL10:AL22 AL41:AL54 AI74:AI87 AI107:AI121 AL107:AL121 AO10:AO22 AI41:AI54 AL74:AL87 AO74:AO87 AO107:AO121 AR10:AR22 AO41:AO54 AR41:AR54 AR74:AR87 AR107:AR121 AU10:AU22 AU107:AU121 N90:N101 Q90:Q101 T90:T101 W90:W101 Z90:Z101 Q25:Q35 AF90:AF101 AI90:AI101 AL90:AL101 AO90:AO101 AR90:AR101 AU90:AU101 AC90:AC101">
      <formula1>$BJ$2:$BJ$3</formula1>
    </dataValidation>
    <dataValidation type="list" allowBlank="1" showInputMessage="1" showErrorMessage="1" sqref="B116">
      <formula1>$BU$24:$BU$38</formula1>
    </dataValidation>
    <dataValidation type="list" allowBlank="1" showInputMessage="1" showErrorMessage="1" sqref="B133:B139">
      <formula1>$BU$2:$BU$28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AT152"/>
  <sheetViews>
    <sheetView topLeftCell="XFD1" workbookViewId="0">
      <selection activeCell="B138" sqref="A1:XFD1048576"/>
    </sheetView>
  </sheetViews>
  <sheetFormatPr defaultColWidth="0" defaultRowHeight="15" x14ac:dyDescent="0.25"/>
  <cols>
    <col min="1" max="1" width="9.140625" style="9" hidden="1" customWidth="1"/>
    <col min="2" max="2" width="35.42578125" style="62" hidden="1" customWidth="1"/>
    <col min="3" max="3" width="7.7109375" style="11" hidden="1" customWidth="1"/>
    <col min="4" max="4" width="22.140625" style="11" hidden="1" customWidth="1"/>
    <col min="5" max="5" width="14.42578125" style="11" hidden="1" customWidth="1"/>
    <col min="6" max="6" width="10.85546875" style="11" hidden="1" customWidth="1"/>
    <col min="7" max="7" width="4.85546875" style="11" hidden="1" customWidth="1"/>
    <col min="8" max="8" width="14.28515625" style="11" hidden="1" customWidth="1"/>
    <col min="9" max="9" width="5.140625" style="11" hidden="1" customWidth="1"/>
    <col min="10" max="10" width="7.42578125" style="11" hidden="1" customWidth="1"/>
    <col min="11" max="11" width="9.85546875" style="11" hidden="1" customWidth="1"/>
    <col min="12" max="12" width="13.42578125" style="16" hidden="1" customWidth="1"/>
    <col min="13" max="13" width="9.140625" style="16" hidden="1" customWidth="1"/>
    <col min="14" max="14" width="1.42578125" style="9" hidden="1" customWidth="1"/>
    <col min="15" max="15" width="10.28515625" style="9" hidden="1" customWidth="1"/>
    <col min="16" max="16" width="2" style="9" hidden="1" customWidth="1"/>
    <col min="17" max="17" width="0" style="9" hidden="1" customWidth="1"/>
    <col min="18" max="18" width="6.7109375" style="9" hidden="1" customWidth="1"/>
    <col min="19" max="25" width="0" style="9" hidden="1" customWidth="1"/>
    <col min="26" max="26" width="23.7109375" style="9" hidden="1" customWidth="1"/>
    <col min="27" max="28" width="7.7109375" style="11" hidden="1" customWidth="1"/>
    <col min="29" max="29" width="8.28515625" style="11" hidden="1" customWidth="1"/>
    <col min="30" max="30" width="7.7109375" style="11" hidden="1" customWidth="1"/>
    <col min="31" max="31" width="8.28515625" style="11" hidden="1" customWidth="1"/>
    <col min="32" max="32" width="7.7109375" style="11" hidden="1" customWidth="1"/>
    <col min="33" max="33" width="8.28515625" style="11" hidden="1" customWidth="1"/>
    <col min="34" max="34" width="7.7109375" style="11" hidden="1" customWidth="1"/>
    <col min="35" max="35" width="8.28515625" style="11" hidden="1" customWidth="1"/>
    <col min="36" max="36" width="7.7109375" style="11" hidden="1" customWidth="1"/>
    <col min="37" max="37" width="8.28515625" style="11" hidden="1" customWidth="1"/>
    <col min="38" max="38" width="7.7109375" style="11" hidden="1" customWidth="1"/>
    <col min="39" max="39" width="8.28515625" style="11" hidden="1" customWidth="1"/>
    <col min="40" max="40" width="7.7109375" style="11" hidden="1" customWidth="1"/>
    <col min="41" max="46" width="8.28515625" style="11" hidden="1" customWidth="1"/>
    <col min="47" max="16384" width="9.140625" style="9" hidden="1"/>
  </cols>
  <sheetData>
    <row r="1" spans="2:46" x14ac:dyDescent="0.25">
      <c r="B1" s="44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15"/>
      <c r="M1" s="15"/>
      <c r="N1" s="4"/>
    </row>
    <row r="2" spans="2:46" x14ac:dyDescent="0.25">
      <c r="B2" s="44" t="s">
        <v>1</v>
      </c>
      <c r="C2" s="28"/>
      <c r="D2" s="28"/>
      <c r="E2" s="28"/>
      <c r="F2" s="28"/>
      <c r="G2" s="28"/>
      <c r="H2" s="28"/>
      <c r="I2" s="28"/>
      <c r="J2" s="28"/>
      <c r="K2" s="28"/>
      <c r="L2" s="15"/>
      <c r="M2" s="15"/>
      <c r="N2" s="4"/>
      <c r="O2" s="9" t="s">
        <v>101</v>
      </c>
    </row>
    <row r="3" spans="2:46" x14ac:dyDescent="0.25">
      <c r="B3" s="44" t="s">
        <v>2</v>
      </c>
      <c r="C3" s="28" t="s">
        <v>3</v>
      </c>
      <c r="D3" s="50">
        <f>GANJIL!D3</f>
        <v>0</v>
      </c>
      <c r="E3" s="28"/>
      <c r="F3" s="28"/>
      <c r="G3" s="28"/>
      <c r="H3" s="28"/>
      <c r="I3" s="28"/>
      <c r="J3" s="28"/>
      <c r="K3" s="28"/>
      <c r="L3" s="15"/>
      <c r="M3" s="15"/>
      <c r="N3" s="1" t="s">
        <v>4</v>
      </c>
      <c r="O3" s="9" t="s">
        <v>102</v>
      </c>
      <c r="P3" s="9">
        <v>4</v>
      </c>
      <c r="R3" s="9" t="s">
        <v>127</v>
      </c>
    </row>
    <row r="4" spans="2:46" x14ac:dyDescent="0.25">
      <c r="B4" s="44" t="s">
        <v>5</v>
      </c>
      <c r="C4" s="28" t="s">
        <v>3</v>
      </c>
      <c r="D4" s="51">
        <f>GANJIL!D4</f>
        <v>0</v>
      </c>
      <c r="E4" s="28"/>
      <c r="F4" s="28"/>
      <c r="G4" s="28"/>
      <c r="H4" s="28"/>
      <c r="I4" s="28"/>
      <c r="J4" s="28"/>
      <c r="K4" s="28"/>
      <c r="L4" s="15"/>
      <c r="M4" s="15"/>
      <c r="N4" s="1"/>
      <c r="O4" s="9" t="s">
        <v>103</v>
      </c>
      <c r="P4" s="9">
        <v>3</v>
      </c>
      <c r="R4" s="9" t="s">
        <v>128</v>
      </c>
    </row>
    <row r="5" spans="2:46" x14ac:dyDescent="0.25">
      <c r="B5" s="44" t="s">
        <v>6</v>
      </c>
      <c r="C5" s="28" t="s">
        <v>3</v>
      </c>
      <c r="D5" s="50">
        <f>GANJIL!D5</f>
        <v>0</v>
      </c>
      <c r="E5" s="28"/>
      <c r="F5" s="28"/>
      <c r="G5" s="28"/>
      <c r="H5" s="28"/>
      <c r="I5" s="28"/>
      <c r="J5" s="28"/>
      <c r="K5" s="28"/>
      <c r="L5" s="15"/>
      <c r="M5" s="15"/>
      <c r="N5" s="1"/>
      <c r="O5" s="14" t="s">
        <v>104</v>
      </c>
      <c r="P5" s="9">
        <v>2</v>
      </c>
    </row>
    <row r="6" spans="2:46" x14ac:dyDescent="0.25">
      <c r="B6" s="44" t="s">
        <v>174</v>
      </c>
      <c r="C6" s="28" t="s">
        <v>3</v>
      </c>
      <c r="D6" s="50" t="str">
        <f>GANJIL!D6</f>
        <v xml:space="preserve"> </v>
      </c>
      <c r="E6" s="28"/>
      <c r="F6" s="28"/>
      <c r="G6" s="28"/>
      <c r="H6" s="28"/>
      <c r="I6" s="28"/>
      <c r="J6" s="28"/>
      <c r="K6" s="28"/>
      <c r="L6" s="15"/>
      <c r="M6" s="15"/>
      <c r="N6" s="1"/>
      <c r="O6" s="14" t="s">
        <v>105</v>
      </c>
      <c r="P6" s="14">
        <v>1</v>
      </c>
    </row>
    <row r="7" spans="2:46" ht="15" customHeight="1" x14ac:dyDescent="0.25">
      <c r="B7" s="225" t="s">
        <v>7</v>
      </c>
      <c r="C7" s="209"/>
      <c r="D7" s="209"/>
      <c r="E7" s="223" t="s">
        <v>159</v>
      </c>
      <c r="H7" s="11" t="s">
        <v>100</v>
      </c>
      <c r="O7" s="14" t="s">
        <v>106</v>
      </c>
      <c r="P7" s="14">
        <v>0</v>
      </c>
      <c r="Z7" s="9" t="s">
        <v>109</v>
      </c>
      <c r="AC7" s="11" t="s">
        <v>164</v>
      </c>
      <c r="AE7" s="11" t="s">
        <v>164</v>
      </c>
      <c r="AG7" s="11" t="s">
        <v>164</v>
      </c>
      <c r="AI7" s="11" t="s">
        <v>164</v>
      </c>
      <c r="AK7" s="11" t="s">
        <v>164</v>
      </c>
      <c r="AM7" s="11" t="s">
        <v>164</v>
      </c>
      <c r="AO7" s="11" t="s">
        <v>164</v>
      </c>
      <c r="AP7" s="11" t="s">
        <v>164</v>
      </c>
      <c r="AQ7" s="11" t="s">
        <v>164</v>
      </c>
      <c r="AR7" s="11" t="s">
        <v>164</v>
      </c>
      <c r="AS7" s="11" t="s">
        <v>164</v>
      </c>
      <c r="AT7" s="11" t="s">
        <v>164</v>
      </c>
    </row>
    <row r="8" spans="2:46" x14ac:dyDescent="0.25">
      <c r="B8" s="57" t="s">
        <v>8</v>
      </c>
      <c r="C8" s="21" t="s">
        <v>9</v>
      </c>
      <c r="D8" s="21" t="s">
        <v>10</v>
      </c>
      <c r="E8" s="224"/>
      <c r="F8" s="11" t="s">
        <v>111</v>
      </c>
      <c r="G8" s="11">
        <v>1</v>
      </c>
      <c r="H8" s="11" t="s">
        <v>163</v>
      </c>
      <c r="I8" s="11" t="s">
        <v>99</v>
      </c>
      <c r="J8" s="11" t="s">
        <v>129</v>
      </c>
      <c r="K8" s="11" t="s">
        <v>123</v>
      </c>
      <c r="L8" s="16" t="s">
        <v>136</v>
      </c>
      <c r="O8" s="14" t="s">
        <v>107</v>
      </c>
      <c r="P8" s="14">
        <v>0</v>
      </c>
      <c r="Z8" s="40" t="s">
        <v>142</v>
      </c>
      <c r="AA8" s="29">
        <v>1</v>
      </c>
      <c r="AB8" s="29">
        <v>2</v>
      </c>
      <c r="AC8" s="29"/>
      <c r="AD8" s="29">
        <v>3</v>
      </c>
      <c r="AE8" s="29"/>
      <c r="AF8" s="41">
        <v>4</v>
      </c>
      <c r="AG8" s="29"/>
      <c r="AH8" s="41">
        <v>5</v>
      </c>
      <c r="AI8" s="29"/>
      <c r="AJ8" s="41">
        <v>6</v>
      </c>
      <c r="AK8" s="29"/>
      <c r="AL8" s="41">
        <v>7</v>
      </c>
      <c r="AM8" s="29"/>
      <c r="AN8" s="41">
        <v>8</v>
      </c>
      <c r="AO8" s="29">
        <v>9</v>
      </c>
      <c r="AP8" s="29">
        <v>10</v>
      </c>
      <c r="AQ8" s="29">
        <v>11</v>
      </c>
      <c r="AR8" s="29">
        <v>12</v>
      </c>
      <c r="AS8" s="29">
        <v>13</v>
      </c>
      <c r="AT8" s="29">
        <v>14</v>
      </c>
    </row>
    <row r="9" spans="2:46" x14ac:dyDescent="0.25">
      <c r="B9" s="44" t="str">
        <f>PROSES!B9</f>
        <v>PAI Aqidah</v>
      </c>
      <c r="C9" s="28">
        <f>PROSES!C9</f>
        <v>1</v>
      </c>
      <c r="D9" s="28">
        <f>PROSES!D9</f>
        <v>0</v>
      </c>
      <c r="E9" s="11">
        <f>PROSES!E9</f>
        <v>0</v>
      </c>
      <c r="F9" s="11">
        <f>IF(AND(E9=0),0,C9)</f>
        <v>0</v>
      </c>
      <c r="G9" s="11">
        <f>D9</f>
        <v>0</v>
      </c>
      <c r="H9" s="19">
        <f>IF(AND(D9=$O$3),$P$3,IF(AND(D9=$O$4),$P$4,IF(AND(D9=$O$5),$P$5,IF(AND(D9=$O$6),$P$6,IF(AND(D9=$O$7),$P$7,IF(AND(D9=$O$8),$P$8,IF(AND(D9=$O$9),$P$9,IF(AND(D9=$O$10),$P$10))))))))</f>
        <v>0</v>
      </c>
      <c r="I9" s="11">
        <f>H9*C9</f>
        <v>0</v>
      </c>
      <c r="J9" s="19">
        <f>IF(AND(H9&gt;1),0,C9)</f>
        <v>1</v>
      </c>
      <c r="K9" s="19">
        <f>IF(AND(J9=0),C9,0)</f>
        <v>0</v>
      </c>
      <c r="L9" s="19" t="str">
        <f>IF(AND(J9=0),"lulus","belum")</f>
        <v>belum</v>
      </c>
      <c r="O9" s="14" t="s">
        <v>108</v>
      </c>
      <c r="P9" s="14">
        <v>0</v>
      </c>
      <c r="Z9" s="9" t="s">
        <v>21</v>
      </c>
      <c r="AA9" s="11">
        <f>F19</f>
        <v>0</v>
      </c>
      <c r="AB9" s="11">
        <f>F35</f>
        <v>0</v>
      </c>
      <c r="AD9" s="11">
        <f>F51</f>
        <v>0</v>
      </c>
      <c r="AF9" s="11">
        <f>F68</f>
        <v>0</v>
      </c>
      <c r="AH9" s="11">
        <f>F84</f>
        <v>0</v>
      </c>
      <c r="AJ9" s="11">
        <f>F101</f>
        <v>0</v>
      </c>
      <c r="AL9" s="11">
        <f>F123</f>
        <v>0</v>
      </c>
      <c r="AN9" s="11">
        <f>F142</f>
        <v>0</v>
      </c>
    </row>
    <row r="10" spans="2:46" x14ac:dyDescent="0.25">
      <c r="B10" s="44" t="str">
        <f>PROSES!B10</f>
        <v>Bahasa Arab I</v>
      </c>
      <c r="C10" s="28">
        <f>PROSES!C10</f>
        <v>2</v>
      </c>
      <c r="D10" s="28">
        <f>PROSES!D10</f>
        <v>0</v>
      </c>
      <c r="E10" s="11">
        <f>PROSES!E10</f>
        <v>0</v>
      </c>
      <c r="F10" s="11">
        <f t="shared" ref="F10:F18" si="0">IF(AND(E10=0),0,C10)</f>
        <v>0</v>
      </c>
      <c r="G10" s="11">
        <f t="shared" ref="G10:G73" si="1">D10</f>
        <v>0</v>
      </c>
      <c r="H10" s="19">
        <f t="shared" ref="H10:H18" si="2">IF(AND(D10=$O$3),$P$3,IF(AND(D10=$O$4),$P$4,IF(AND(D10=$O$5),$P$5,IF(AND(D10=$O$6),$P$6,IF(AND(D10=$O$7),$P$7,IF(AND(D10=$O$8),$P$8,IF(AND(D10=$O$9),$P$9,IF(AND(D10=$O$10),$P$10))))))))</f>
        <v>0</v>
      </c>
      <c r="I10" s="11">
        <f t="shared" ref="I10:I18" si="3">H10*C10</f>
        <v>0</v>
      </c>
      <c r="J10" s="19">
        <f t="shared" ref="J10:J18" si="4">IF(AND(H10&gt;1),0,C10)</f>
        <v>2</v>
      </c>
      <c r="K10" s="19">
        <f t="shared" ref="K10:K18" si="5">IF(AND(J10=0),C10,0)</f>
        <v>0</v>
      </c>
      <c r="L10" s="19" t="str">
        <f t="shared" ref="L10:L18" si="6">IF(AND(J10=0),"lulus","belum")</f>
        <v>belum</v>
      </c>
      <c r="Z10" s="14" t="s">
        <v>161</v>
      </c>
      <c r="AA10" s="11">
        <f>I19</f>
        <v>0</v>
      </c>
      <c r="AB10" s="11">
        <f>I35</f>
        <v>0</v>
      </c>
      <c r="AD10" s="11">
        <f>I51</f>
        <v>0</v>
      </c>
      <c r="AF10" s="11">
        <f>I68</f>
        <v>0</v>
      </c>
      <c r="AH10" s="11">
        <f>I84</f>
        <v>0</v>
      </c>
      <c r="AJ10" s="11">
        <f>I101</f>
        <v>0</v>
      </c>
      <c r="AL10" s="11">
        <f>I123</f>
        <v>0</v>
      </c>
      <c r="AN10" s="11">
        <f>I142</f>
        <v>0</v>
      </c>
    </row>
    <row r="11" spans="2:46" x14ac:dyDescent="0.25">
      <c r="B11" s="44" t="str">
        <f>PROSES!B11</f>
        <v>Matematika Dasar</v>
      </c>
      <c r="C11" s="28">
        <f>PROSES!C11</f>
        <v>3</v>
      </c>
      <c r="D11" s="28">
        <f>PROSES!D11</f>
        <v>0</v>
      </c>
      <c r="E11" s="11">
        <f>PROSES!E11</f>
        <v>0</v>
      </c>
      <c r="F11" s="11">
        <f t="shared" si="0"/>
        <v>0</v>
      </c>
      <c r="G11" s="11">
        <f t="shared" si="1"/>
        <v>0</v>
      </c>
      <c r="H11" s="19">
        <f t="shared" si="2"/>
        <v>0</v>
      </c>
      <c r="I11" s="11">
        <f t="shared" si="3"/>
        <v>0</v>
      </c>
      <c r="J11" s="19">
        <f t="shared" ref="J11:J16" si="7">IF(AND(H11=0),C11,0)</f>
        <v>3</v>
      </c>
      <c r="K11" s="19">
        <f t="shared" si="5"/>
        <v>0</v>
      </c>
      <c r="L11" s="19" t="str">
        <f t="shared" si="6"/>
        <v>belum</v>
      </c>
      <c r="Z11" s="14" t="s">
        <v>162</v>
      </c>
      <c r="AA11" s="11" t="e">
        <f>AA10/AA9</f>
        <v>#DIV/0!</v>
      </c>
      <c r="AB11" s="11" t="e">
        <f>AB10/AB9</f>
        <v>#DIV/0!</v>
      </c>
      <c r="AC11" s="11" t="e">
        <f>(AA10+AB10)/(AA9+AB9)</f>
        <v>#DIV/0!</v>
      </c>
      <c r="AD11" s="11" t="e">
        <f>AD10/AD9</f>
        <v>#DIV/0!</v>
      </c>
      <c r="AE11" s="11" t="e">
        <f>(AB10+AD10+AA10)/(AB9+AD9+AA9)</f>
        <v>#DIV/0!</v>
      </c>
      <c r="AF11" s="11" t="e">
        <f>AF10/AF9</f>
        <v>#DIV/0!</v>
      </c>
      <c r="AG11" s="11" t="e">
        <f>(SUM(AA10:AG10)/(SUM(AA9:AG9)))</f>
        <v>#DIV/0!</v>
      </c>
      <c r="AH11" s="11" t="e">
        <f>AH10/AH9</f>
        <v>#DIV/0!</v>
      </c>
      <c r="AI11" s="11" t="e">
        <f>(SUM(AA10:AI10)/(SUM(AA9:AI9)))</f>
        <v>#DIV/0!</v>
      </c>
      <c r="AJ11" s="11" t="e">
        <f>AJ10/AJ9</f>
        <v>#DIV/0!</v>
      </c>
      <c r="AK11" s="11" t="e">
        <f>(SUM(AA10:AK10)/(SUM(AA9:AK9)))</f>
        <v>#DIV/0!</v>
      </c>
      <c r="AL11" s="11" t="e">
        <f>AL10/AL9</f>
        <v>#DIV/0!</v>
      </c>
      <c r="AM11" s="11" t="e">
        <f>(SUM(AA10:AM10)/(SUM(AA9:AM9)))</f>
        <v>#DIV/0!</v>
      </c>
      <c r="AN11" s="11" t="e">
        <f>AN10/AN9</f>
        <v>#DIV/0!</v>
      </c>
      <c r="AO11" s="11" t="e">
        <f>(SUM(AA10:AO10)/(SUM(AA9:AO9)))</f>
        <v>#DIV/0!</v>
      </c>
      <c r="AP11" s="11" t="e">
        <f>(SUM(AA10:AP10)/(SUM(AA9:AP9)))</f>
        <v>#DIV/0!</v>
      </c>
      <c r="AQ11" s="11" t="e">
        <f>(SUM(AA10:AQ10)/(SUM(AA9:AQ9)))</f>
        <v>#DIV/0!</v>
      </c>
      <c r="AR11" s="11" t="e">
        <f>(SUM(AA10:AR10)/(SUM(AA9:AR9)))</f>
        <v>#DIV/0!</v>
      </c>
      <c r="AS11" s="11" t="e">
        <f>(SUM(AA10:AS10)/(SUM(AA9:AS9)))</f>
        <v>#DIV/0!</v>
      </c>
      <c r="AT11" s="11" t="e">
        <f>(SUM(AA10:AT10)/(SUM(AA9:AT9)))</f>
        <v>#DIV/0!</v>
      </c>
    </row>
    <row r="12" spans="2:46" x14ac:dyDescent="0.25">
      <c r="B12" s="44" t="str">
        <f>PROSES!B12</f>
        <v>Fisika Dasar I</v>
      </c>
      <c r="C12" s="28">
        <f>PROSES!C12</f>
        <v>2</v>
      </c>
      <c r="D12" s="28">
        <f>PROSES!D12</f>
        <v>0</v>
      </c>
      <c r="E12" s="11">
        <f>PROSES!E12</f>
        <v>0</v>
      </c>
      <c r="F12" s="11">
        <f t="shared" si="0"/>
        <v>0</v>
      </c>
      <c r="G12" s="11">
        <f t="shared" si="1"/>
        <v>0</v>
      </c>
      <c r="H12" s="19">
        <f t="shared" si="2"/>
        <v>0</v>
      </c>
      <c r="I12" s="11">
        <f t="shared" si="3"/>
        <v>0</v>
      </c>
      <c r="J12" s="19">
        <f t="shared" si="7"/>
        <v>2</v>
      </c>
      <c r="K12" s="19">
        <f t="shared" si="5"/>
        <v>0</v>
      </c>
      <c r="L12" s="19" t="str">
        <f t="shared" si="6"/>
        <v>belum</v>
      </c>
    </row>
    <row r="13" spans="2:46" x14ac:dyDescent="0.25">
      <c r="B13" s="44" t="str">
        <f>PROSES!B13</f>
        <v>Kimia Dasar</v>
      </c>
      <c r="C13" s="28">
        <f>PROSES!C13</f>
        <v>2</v>
      </c>
      <c r="D13" s="28">
        <f>PROSES!D13</f>
        <v>0</v>
      </c>
      <c r="E13" s="11">
        <f>PROSES!E13</f>
        <v>0</v>
      </c>
      <c r="F13" s="11">
        <f t="shared" si="0"/>
        <v>0</v>
      </c>
      <c r="G13" s="11">
        <f t="shared" si="1"/>
        <v>0</v>
      </c>
      <c r="H13" s="19">
        <f t="shared" si="2"/>
        <v>0</v>
      </c>
      <c r="I13" s="11">
        <f t="shared" si="3"/>
        <v>0</v>
      </c>
      <c r="J13" s="19">
        <f t="shared" si="7"/>
        <v>2</v>
      </c>
      <c r="K13" s="19">
        <f t="shared" si="5"/>
        <v>0</v>
      </c>
      <c r="L13" s="19" t="str">
        <f t="shared" si="6"/>
        <v>belum</v>
      </c>
    </row>
    <row r="14" spans="2:46" x14ac:dyDescent="0.25">
      <c r="B14" s="44" t="str">
        <f>PROSES!B14</f>
        <v>Bahasa Indonesia</v>
      </c>
      <c r="C14" s="28">
        <f>PROSES!C14</f>
        <v>2</v>
      </c>
      <c r="D14" s="28">
        <f>PROSES!D14</f>
        <v>0</v>
      </c>
      <c r="E14" s="11">
        <f>PROSES!E14</f>
        <v>0</v>
      </c>
      <c r="F14" s="11">
        <f t="shared" si="0"/>
        <v>0</v>
      </c>
      <c r="G14" s="11">
        <f t="shared" si="1"/>
        <v>0</v>
      </c>
      <c r="H14" s="19">
        <f t="shared" si="2"/>
        <v>0</v>
      </c>
      <c r="I14" s="11">
        <f t="shared" si="3"/>
        <v>0</v>
      </c>
      <c r="J14" s="19">
        <f t="shared" si="7"/>
        <v>2</v>
      </c>
      <c r="K14" s="19">
        <f t="shared" si="5"/>
        <v>0</v>
      </c>
      <c r="L14" s="19" t="str">
        <f t="shared" si="6"/>
        <v>belum</v>
      </c>
    </row>
    <row r="15" spans="2:46" x14ac:dyDescent="0.25">
      <c r="B15" s="44" t="str">
        <f>PROSES!B15</f>
        <v>Pengantar Farmasi Islam</v>
      </c>
      <c r="C15" s="28">
        <f>PROSES!C15</f>
        <v>2</v>
      </c>
      <c r="D15" s="28">
        <f>PROSES!D15</f>
        <v>0</v>
      </c>
      <c r="E15" s="11">
        <f>PROSES!E15</f>
        <v>0</v>
      </c>
      <c r="F15" s="11">
        <f t="shared" si="0"/>
        <v>0</v>
      </c>
      <c r="G15" s="11">
        <f t="shared" si="1"/>
        <v>0</v>
      </c>
      <c r="H15" s="19">
        <f t="shared" si="2"/>
        <v>0</v>
      </c>
      <c r="I15" s="11">
        <f t="shared" si="3"/>
        <v>0</v>
      </c>
      <c r="J15" s="19">
        <f t="shared" si="7"/>
        <v>2</v>
      </c>
      <c r="K15" s="19">
        <f t="shared" si="5"/>
        <v>0</v>
      </c>
      <c r="L15" s="19" t="str">
        <f t="shared" si="6"/>
        <v>belum</v>
      </c>
    </row>
    <row r="16" spans="2:46" x14ac:dyDescent="0.25">
      <c r="B16" s="44" t="str">
        <f>PROSES!B16</f>
        <v>Biologi Sel</v>
      </c>
      <c r="C16" s="28">
        <f>PROSES!C16</f>
        <v>2</v>
      </c>
      <c r="D16" s="28">
        <f>PROSES!D16</f>
        <v>0</v>
      </c>
      <c r="E16" s="11">
        <f>PROSES!E16</f>
        <v>0</v>
      </c>
      <c r="F16" s="11">
        <f t="shared" si="0"/>
        <v>0</v>
      </c>
      <c r="G16" s="11">
        <f t="shared" si="1"/>
        <v>0</v>
      </c>
      <c r="H16" s="19">
        <f t="shared" si="2"/>
        <v>0</v>
      </c>
      <c r="I16" s="11">
        <f t="shared" si="3"/>
        <v>0</v>
      </c>
      <c r="J16" s="19">
        <f t="shared" si="7"/>
        <v>2</v>
      </c>
      <c r="K16" s="19">
        <f t="shared" si="5"/>
        <v>0</v>
      </c>
      <c r="L16" s="19" t="str">
        <f t="shared" si="6"/>
        <v>belum</v>
      </c>
    </row>
    <row r="17" spans="2:12" x14ac:dyDescent="0.25">
      <c r="B17" s="44" t="str">
        <f>PROSES!B17</f>
        <v>Praktikum Fisika Dasar</v>
      </c>
      <c r="C17" s="28">
        <f>PROSES!C17</f>
        <v>1</v>
      </c>
      <c r="D17" s="28">
        <f>PROSES!D17</f>
        <v>0</v>
      </c>
      <c r="E17" s="11">
        <f>PROSES!E17</f>
        <v>0</v>
      </c>
      <c r="F17" s="11">
        <f t="shared" si="0"/>
        <v>0</v>
      </c>
      <c r="G17" s="11">
        <f t="shared" si="1"/>
        <v>0</v>
      </c>
      <c r="H17" s="19">
        <f t="shared" si="2"/>
        <v>0</v>
      </c>
      <c r="I17" s="11">
        <f t="shared" si="3"/>
        <v>0</v>
      </c>
      <c r="J17" s="19">
        <f t="shared" si="4"/>
        <v>1</v>
      </c>
      <c r="K17" s="19">
        <f t="shared" si="5"/>
        <v>0</v>
      </c>
      <c r="L17" s="19" t="str">
        <f t="shared" si="6"/>
        <v>belum</v>
      </c>
    </row>
    <row r="18" spans="2:12" x14ac:dyDescent="0.25">
      <c r="B18" s="44" t="str">
        <f>PROSES!B18</f>
        <v>Praktikum Kimia Dasar</v>
      </c>
      <c r="C18" s="28">
        <f>PROSES!C18</f>
        <v>1</v>
      </c>
      <c r="D18" s="28">
        <f>PROSES!D18</f>
        <v>0</v>
      </c>
      <c r="E18" s="11">
        <f>PROSES!E18</f>
        <v>0</v>
      </c>
      <c r="F18" s="11">
        <f t="shared" si="0"/>
        <v>0</v>
      </c>
      <c r="G18" s="11">
        <f t="shared" si="1"/>
        <v>0</v>
      </c>
      <c r="H18" s="19">
        <f t="shared" si="2"/>
        <v>0</v>
      </c>
      <c r="I18" s="11">
        <f t="shared" si="3"/>
        <v>0</v>
      </c>
      <c r="J18" s="19">
        <f t="shared" si="4"/>
        <v>1</v>
      </c>
      <c r="K18" s="19">
        <f t="shared" si="5"/>
        <v>0</v>
      </c>
      <c r="L18" s="19" t="str">
        <f t="shared" si="6"/>
        <v>belum</v>
      </c>
    </row>
    <row r="19" spans="2:12" x14ac:dyDescent="0.25">
      <c r="B19" s="58" t="s">
        <v>21</v>
      </c>
      <c r="C19" s="20">
        <f>SUM(C9:C18)</f>
        <v>18</v>
      </c>
      <c r="D19" s="28"/>
      <c r="F19" s="19">
        <f>SUM(F9:F18)</f>
        <v>0</v>
      </c>
      <c r="H19" s="19"/>
      <c r="I19" s="19">
        <f>SUM(I9:I18)</f>
        <v>0</v>
      </c>
      <c r="J19" s="19">
        <f>SUM(J9:J18)</f>
        <v>18</v>
      </c>
      <c r="K19" s="28">
        <f>SUM(K9:K18)</f>
        <v>0</v>
      </c>
      <c r="L19" s="19"/>
    </row>
    <row r="20" spans="2:12" x14ac:dyDescent="0.25">
      <c r="B20" s="58" t="s">
        <v>109</v>
      </c>
      <c r="C20" s="56">
        <f>I19/C19</f>
        <v>0</v>
      </c>
      <c r="D20" s="28"/>
    </row>
    <row r="22" spans="2:12" ht="15" customHeight="1" x14ac:dyDescent="0.25">
      <c r="B22" s="222" t="s">
        <v>22</v>
      </c>
      <c r="C22" s="222"/>
      <c r="D22" s="222"/>
      <c r="E22" s="223" t="s">
        <v>159</v>
      </c>
      <c r="G22" s="11">
        <v>1</v>
      </c>
    </row>
    <row r="23" spans="2:12" x14ac:dyDescent="0.25">
      <c r="B23" s="59" t="s">
        <v>8</v>
      </c>
      <c r="C23" s="21" t="s">
        <v>9</v>
      </c>
      <c r="D23" s="21" t="s">
        <v>10</v>
      </c>
      <c r="E23" s="224"/>
      <c r="G23" s="11" t="str">
        <f t="shared" si="1"/>
        <v>nilai</v>
      </c>
    </row>
    <row r="24" spans="2:12" x14ac:dyDescent="0.25">
      <c r="B24" s="49" t="str">
        <f>PROSES!B24</f>
        <v>Fisika Dasar 2</v>
      </c>
      <c r="C24" s="17">
        <f>PROSES!C24</f>
        <v>2</v>
      </c>
      <c r="D24" s="17">
        <f>PROSES!D24</f>
        <v>0</v>
      </c>
      <c r="E24" s="11">
        <f>PROSES!E24</f>
        <v>0</v>
      </c>
      <c r="F24" s="11">
        <f t="shared" ref="F24:F34" si="8">IF(AND(E24=0),0,C24)</f>
        <v>0</v>
      </c>
      <c r="G24" s="11">
        <f t="shared" si="1"/>
        <v>0</v>
      </c>
      <c r="H24" s="19">
        <f t="shared" ref="H24:H34" si="9">IF(AND(D24=$O$3),$P$3,IF(AND(D24=$O$4),$P$4,IF(AND(D24=$O$5),$P$5,IF(AND(D24=$O$6),$P$6,IF(AND(D24=$O$7),$P$7,IF(AND(D24=$O$8),$P$8,IF(AND(D24=$O$9),$P$9,IF(AND(D24=$O$10),$P$10))))))))</f>
        <v>0</v>
      </c>
      <c r="I24" s="11">
        <f t="shared" ref="I24:I34" si="10">H24*C24</f>
        <v>0</v>
      </c>
      <c r="J24" s="19">
        <f>IF(AND(H24=0),C24,0)</f>
        <v>2</v>
      </c>
      <c r="K24" s="19">
        <f>IF(AND(J24=0),C24,0)</f>
        <v>0</v>
      </c>
      <c r="L24" s="19" t="str">
        <f t="shared" ref="L24:L34" si="11">IF(AND(J24=0),"lulus","belum")</f>
        <v>belum</v>
      </c>
    </row>
    <row r="25" spans="2:12" x14ac:dyDescent="0.25">
      <c r="B25" s="49" t="str">
        <f>PROSES!B25</f>
        <v>Botani Farmasi</v>
      </c>
      <c r="C25" s="17">
        <f>PROSES!C25</f>
        <v>3</v>
      </c>
      <c r="D25" s="17">
        <f>PROSES!D25</f>
        <v>0</v>
      </c>
      <c r="E25" s="11">
        <f>PROSES!E25</f>
        <v>0</v>
      </c>
      <c r="F25" s="11">
        <f t="shared" si="8"/>
        <v>0</v>
      </c>
      <c r="G25" s="11">
        <f t="shared" si="1"/>
        <v>0</v>
      </c>
      <c r="H25" s="19">
        <f t="shared" si="9"/>
        <v>0</v>
      </c>
      <c r="I25" s="11">
        <f t="shared" si="10"/>
        <v>0</v>
      </c>
      <c r="J25" s="19">
        <f>IF(AND(H25=0),C25,0)</f>
        <v>3</v>
      </c>
      <c r="K25" s="19">
        <f t="shared" ref="K25:K33" si="12">IF(AND(J25=0),C25,0)</f>
        <v>0</v>
      </c>
      <c r="L25" s="19" t="str">
        <f t="shared" si="11"/>
        <v>belum</v>
      </c>
    </row>
    <row r="26" spans="2:12" x14ac:dyDescent="0.25">
      <c r="B26" s="49" t="str">
        <f>PROSES!B26</f>
        <v>Bahasa Inggris</v>
      </c>
      <c r="C26" s="17">
        <f>PROSES!C26</f>
        <v>2</v>
      </c>
      <c r="D26" s="17">
        <f>PROSES!D26</f>
        <v>0</v>
      </c>
      <c r="E26" s="11">
        <f>PROSES!E26</f>
        <v>0</v>
      </c>
      <c r="F26" s="11">
        <f t="shared" si="8"/>
        <v>0</v>
      </c>
      <c r="G26" s="11">
        <f t="shared" si="1"/>
        <v>0</v>
      </c>
      <c r="H26" s="19">
        <f t="shared" si="9"/>
        <v>0</v>
      </c>
      <c r="I26" s="11">
        <f t="shared" si="10"/>
        <v>0</v>
      </c>
      <c r="J26" s="19">
        <f>IF(AND(H26&gt;1),0,C26)</f>
        <v>2</v>
      </c>
      <c r="K26" s="19">
        <f t="shared" si="12"/>
        <v>0</v>
      </c>
      <c r="L26" s="19" t="str">
        <f t="shared" si="11"/>
        <v>belum</v>
      </c>
    </row>
    <row r="27" spans="2:12" x14ac:dyDescent="0.25">
      <c r="B27" s="49" t="str">
        <f>PROSES!B27</f>
        <v>Kewarganegaraan</v>
      </c>
      <c r="C27" s="17">
        <f>PROSES!C27</f>
        <v>2</v>
      </c>
      <c r="D27" s="17">
        <f>PROSES!D27</f>
        <v>0</v>
      </c>
      <c r="E27" s="11">
        <f>PROSES!E27</f>
        <v>0</v>
      </c>
      <c r="F27" s="11">
        <f t="shared" si="8"/>
        <v>0</v>
      </c>
      <c r="G27" s="11">
        <f t="shared" si="1"/>
        <v>0</v>
      </c>
      <c r="H27" s="19">
        <f t="shared" si="9"/>
        <v>0</v>
      </c>
      <c r="I27" s="11">
        <f t="shared" si="10"/>
        <v>0</v>
      </c>
      <c r="J27" s="19">
        <f>IF(AND(H27&gt;1),0,C27)</f>
        <v>2</v>
      </c>
      <c r="K27" s="19">
        <f t="shared" si="12"/>
        <v>0</v>
      </c>
      <c r="L27" s="19" t="str">
        <f t="shared" si="11"/>
        <v>belum</v>
      </c>
    </row>
    <row r="28" spans="2:12" x14ac:dyDescent="0.25">
      <c r="B28" s="49" t="str">
        <f>PROSES!B28</f>
        <v>Pesantren</v>
      </c>
      <c r="C28" s="17">
        <f>PROSES!C28</f>
        <v>0</v>
      </c>
      <c r="D28" s="17">
        <f>PROSES!D28</f>
        <v>0</v>
      </c>
      <c r="E28" s="11">
        <f>PROSES!E28</f>
        <v>0</v>
      </c>
      <c r="F28" s="11">
        <f t="shared" si="8"/>
        <v>0</v>
      </c>
      <c r="G28" s="11">
        <f t="shared" si="1"/>
        <v>0</v>
      </c>
      <c r="H28" s="19">
        <f t="shared" si="9"/>
        <v>0</v>
      </c>
      <c r="I28" s="11">
        <f t="shared" si="10"/>
        <v>0</v>
      </c>
      <c r="J28" s="19">
        <f>IF(AND(D28&gt;0),0,C28)</f>
        <v>0</v>
      </c>
      <c r="K28" s="19">
        <f t="shared" si="12"/>
        <v>0</v>
      </c>
      <c r="L28" s="19" t="str">
        <f t="shared" si="11"/>
        <v>lulus</v>
      </c>
    </row>
    <row r="29" spans="2:12" x14ac:dyDescent="0.25">
      <c r="B29" s="49" t="str">
        <f>PROSES!B29</f>
        <v>Kimia Analisis Dasar</v>
      </c>
      <c r="C29" s="17">
        <f>PROSES!C29</f>
        <v>2</v>
      </c>
      <c r="D29" s="17">
        <f>PROSES!D29</f>
        <v>0</v>
      </c>
      <c r="E29" s="11">
        <f>PROSES!E29</f>
        <v>0</v>
      </c>
      <c r="F29" s="11">
        <f t="shared" si="8"/>
        <v>0</v>
      </c>
      <c r="G29" s="11">
        <f t="shared" si="1"/>
        <v>0</v>
      </c>
      <c r="H29" s="19">
        <f t="shared" si="9"/>
        <v>0</v>
      </c>
      <c r="I29" s="11">
        <f t="shared" si="10"/>
        <v>0</v>
      </c>
      <c r="J29" s="19">
        <f>IF(AND(H29=0),C29,0)</f>
        <v>2</v>
      </c>
      <c r="K29" s="19">
        <f t="shared" si="12"/>
        <v>0</v>
      </c>
      <c r="L29" s="19" t="str">
        <f t="shared" si="11"/>
        <v>belum</v>
      </c>
    </row>
    <row r="30" spans="2:12" x14ac:dyDescent="0.25">
      <c r="B30" s="49" t="str">
        <f>PROSES!B30</f>
        <v>Anatomi Fisiologi Manusia I</v>
      </c>
      <c r="C30" s="17">
        <f>PROSES!C30</f>
        <v>2</v>
      </c>
      <c r="D30" s="17">
        <f>PROSES!D30</f>
        <v>0</v>
      </c>
      <c r="E30" s="11">
        <f>PROSES!E30</f>
        <v>0</v>
      </c>
      <c r="F30" s="11">
        <f t="shared" si="8"/>
        <v>0</v>
      </c>
      <c r="G30" s="11">
        <f t="shared" si="1"/>
        <v>0</v>
      </c>
      <c r="H30" s="19">
        <f t="shared" si="9"/>
        <v>0</v>
      </c>
      <c r="I30" s="11">
        <f t="shared" si="10"/>
        <v>0</v>
      </c>
      <c r="J30" s="19">
        <f>IF(AND(H30=0),C30,0)</f>
        <v>2</v>
      </c>
      <c r="K30" s="19">
        <f t="shared" si="12"/>
        <v>0</v>
      </c>
      <c r="L30" s="19" t="str">
        <f t="shared" si="11"/>
        <v>belum</v>
      </c>
    </row>
    <row r="31" spans="2:12" x14ac:dyDescent="0.25">
      <c r="B31" s="49" t="str">
        <f>PROSES!B31</f>
        <v>Kimia Fisika</v>
      </c>
      <c r="C31" s="17">
        <f>PROSES!C31</f>
        <v>2</v>
      </c>
      <c r="D31" s="17">
        <f>PROSES!D31</f>
        <v>0</v>
      </c>
      <c r="E31" s="11">
        <f>PROSES!E31</f>
        <v>0</v>
      </c>
      <c r="F31" s="11">
        <f t="shared" si="8"/>
        <v>0</v>
      </c>
      <c r="G31" s="11">
        <f t="shared" si="1"/>
        <v>0</v>
      </c>
      <c r="H31" s="19">
        <f t="shared" si="9"/>
        <v>0</v>
      </c>
      <c r="I31" s="11">
        <f t="shared" si="10"/>
        <v>0</v>
      </c>
      <c r="J31" s="19">
        <f>IF(AND(H31=0),C31,0)</f>
        <v>2</v>
      </c>
      <c r="K31" s="19">
        <f t="shared" si="12"/>
        <v>0</v>
      </c>
      <c r="L31" s="19" t="str">
        <f t="shared" si="11"/>
        <v>belum</v>
      </c>
    </row>
    <row r="32" spans="2:12" x14ac:dyDescent="0.25">
      <c r="B32" s="49" t="str">
        <f>PROSES!B32</f>
        <v>Bahasa Arab II</v>
      </c>
      <c r="C32" s="17">
        <f>PROSES!C32</f>
        <v>2</v>
      </c>
      <c r="D32" s="17">
        <f>PROSES!D32</f>
        <v>0</v>
      </c>
      <c r="E32" s="11">
        <f>PROSES!E32</f>
        <v>0</v>
      </c>
      <c r="F32" s="11">
        <f t="shared" si="8"/>
        <v>0</v>
      </c>
      <c r="G32" s="11">
        <f t="shared" si="1"/>
        <v>0</v>
      </c>
      <c r="H32" s="19">
        <f t="shared" si="9"/>
        <v>0</v>
      </c>
      <c r="I32" s="11">
        <f t="shared" si="10"/>
        <v>0</v>
      </c>
      <c r="J32" s="19">
        <f>IF(AND(H32&gt;1),0,C32)</f>
        <v>2</v>
      </c>
      <c r="K32" s="19">
        <f t="shared" si="12"/>
        <v>0</v>
      </c>
      <c r="L32" s="19" t="str">
        <f t="shared" si="11"/>
        <v>belum</v>
      </c>
    </row>
    <row r="33" spans="2:12" x14ac:dyDescent="0.25">
      <c r="B33" s="49" t="str">
        <f>PROSES!B33</f>
        <v>Praktikum Botani Farmasi</v>
      </c>
      <c r="C33" s="17">
        <f>PROSES!C33</f>
        <v>1</v>
      </c>
      <c r="D33" s="17">
        <f>PROSES!D33</f>
        <v>0</v>
      </c>
      <c r="E33" s="11">
        <f>PROSES!E33</f>
        <v>0</v>
      </c>
      <c r="F33" s="11">
        <f t="shared" si="8"/>
        <v>0</v>
      </c>
      <c r="G33" s="11">
        <f t="shared" si="1"/>
        <v>0</v>
      </c>
      <c r="H33" s="19">
        <f t="shared" si="9"/>
        <v>0</v>
      </c>
      <c r="I33" s="11">
        <f t="shared" si="10"/>
        <v>0</v>
      </c>
      <c r="J33" s="19">
        <f>IF(AND(H33=0),C33,0)</f>
        <v>1</v>
      </c>
      <c r="K33" s="19">
        <f t="shared" si="12"/>
        <v>0</v>
      </c>
      <c r="L33" s="19" t="str">
        <f t="shared" si="11"/>
        <v>belum</v>
      </c>
    </row>
    <row r="34" spans="2:12" x14ac:dyDescent="0.25">
      <c r="B34" s="49" t="str">
        <f>PROSES!B34</f>
        <v>Praktikum Kimia Analisis</v>
      </c>
      <c r="C34" s="17">
        <f>PROSES!C34</f>
        <v>1</v>
      </c>
      <c r="D34" s="17">
        <f>PROSES!D34</f>
        <v>0</v>
      </c>
      <c r="E34" s="11">
        <f>PROSES!E34</f>
        <v>0</v>
      </c>
      <c r="F34" s="11">
        <f t="shared" si="8"/>
        <v>0</v>
      </c>
      <c r="G34" s="11">
        <f t="shared" si="1"/>
        <v>0</v>
      </c>
      <c r="H34" s="19">
        <f t="shared" si="9"/>
        <v>0</v>
      </c>
      <c r="I34" s="11">
        <f t="shared" si="10"/>
        <v>0</v>
      </c>
      <c r="J34" s="19">
        <f>IF(AND(H34=0),C34,0)</f>
        <v>1</v>
      </c>
      <c r="K34" s="19">
        <f>IF(AND(J34=0),C34,0)</f>
        <v>0</v>
      </c>
      <c r="L34" s="19" t="str">
        <f t="shared" si="11"/>
        <v>belum</v>
      </c>
    </row>
    <row r="35" spans="2:12" x14ac:dyDescent="0.25">
      <c r="B35" s="58" t="s">
        <v>21</v>
      </c>
      <c r="C35" s="20">
        <f>SUM(C24:C34)</f>
        <v>19</v>
      </c>
      <c r="D35" s="28"/>
      <c r="F35" s="28">
        <f>SUM(F24:F34)</f>
        <v>0</v>
      </c>
      <c r="H35" s="28">
        <f>SUM(H24:H34)</f>
        <v>0</v>
      </c>
      <c r="I35" s="28">
        <f>SUM(I24:I34)</f>
        <v>0</v>
      </c>
      <c r="J35" s="28">
        <f>SUM(J24:J34)</f>
        <v>19</v>
      </c>
      <c r="K35" s="28">
        <f>SUM(K24:K34)</f>
        <v>0</v>
      </c>
    </row>
    <row r="36" spans="2:12" x14ac:dyDescent="0.25">
      <c r="B36" s="58" t="s">
        <v>109</v>
      </c>
      <c r="C36" s="56">
        <f>I35/C35</f>
        <v>0</v>
      </c>
      <c r="D36" s="28"/>
    </row>
    <row r="38" spans="2:12" ht="15" customHeight="1" x14ac:dyDescent="0.25">
      <c r="B38" s="222" t="s">
        <v>34</v>
      </c>
      <c r="C38" s="222"/>
      <c r="D38" s="222"/>
      <c r="E38" s="223" t="s">
        <v>159</v>
      </c>
      <c r="G38" s="11">
        <v>1</v>
      </c>
    </row>
    <row r="39" spans="2:12" x14ac:dyDescent="0.25">
      <c r="B39" s="59" t="s">
        <v>8</v>
      </c>
      <c r="C39" s="21" t="s">
        <v>9</v>
      </c>
      <c r="D39" s="21" t="s">
        <v>10</v>
      </c>
      <c r="E39" s="224"/>
      <c r="G39" s="11" t="str">
        <f t="shared" si="1"/>
        <v>nilai</v>
      </c>
    </row>
    <row r="40" spans="2:12" x14ac:dyDescent="0.25">
      <c r="B40" s="44" t="str">
        <f>PROSES!B40</f>
        <v>Kimia Organik I</v>
      </c>
      <c r="C40" s="28">
        <f>PROSES!C40</f>
        <v>2</v>
      </c>
      <c r="D40" s="28">
        <f>PROSES!D40</f>
        <v>0</v>
      </c>
      <c r="E40" s="11">
        <f>PROSES!E40</f>
        <v>0</v>
      </c>
      <c r="F40" s="11">
        <f t="shared" ref="F40:F50" si="13">IF(AND(E40=0),0,C40)</f>
        <v>0</v>
      </c>
      <c r="G40" s="11">
        <f t="shared" si="1"/>
        <v>0</v>
      </c>
      <c r="H40" s="19">
        <f t="shared" ref="H40:H50" si="14">IF(AND(D40=$O$3),$P$3,IF(AND(D40=$O$4),$P$4,IF(AND(D40=$O$5),$P$5,IF(AND(D40=$O$6),$P$6,IF(AND(D40=$O$7),$P$7,IF(AND(D40=$O$8),$P$8,IF(AND(D40=$O$9),$P$9,IF(AND(D40=$O$10),$P$10))))))))</f>
        <v>0</v>
      </c>
      <c r="I40" s="11">
        <f t="shared" ref="I40:I50" si="15">H40*C40</f>
        <v>0</v>
      </c>
      <c r="J40" s="19">
        <f>IF(AND(H40=0),C40,0)</f>
        <v>2</v>
      </c>
      <c r="K40" s="19">
        <f t="shared" ref="K40:K50" si="16">IF(AND(J40=0),C40,0)</f>
        <v>0</v>
      </c>
      <c r="L40" s="19" t="str">
        <f t="shared" ref="L40:L50" si="17">IF(AND(J40=0),"lulus","belum")</f>
        <v>belum</v>
      </c>
    </row>
    <row r="41" spans="2:12" x14ac:dyDescent="0.25">
      <c r="B41" s="44" t="str">
        <f>PROSES!B41</f>
        <v>PAI Fiqih Muamalat</v>
      </c>
      <c r="C41" s="28">
        <f>PROSES!C41</f>
        <v>1</v>
      </c>
      <c r="D41" s="28">
        <f>PROSES!D41</f>
        <v>0</v>
      </c>
      <c r="E41" s="11">
        <f>PROSES!E41</f>
        <v>0</v>
      </c>
      <c r="F41" s="11">
        <f t="shared" si="13"/>
        <v>0</v>
      </c>
      <c r="G41" s="11">
        <f t="shared" si="1"/>
        <v>0</v>
      </c>
      <c r="H41" s="19">
        <f t="shared" si="14"/>
        <v>0</v>
      </c>
      <c r="I41" s="11">
        <f t="shared" si="15"/>
        <v>0</v>
      </c>
      <c r="J41" s="19">
        <f>IF(AND(H41&gt;1),0,C41)</f>
        <v>1</v>
      </c>
      <c r="K41" s="19">
        <f t="shared" si="16"/>
        <v>0</v>
      </c>
      <c r="L41" s="19" t="str">
        <f t="shared" si="17"/>
        <v>belum</v>
      </c>
    </row>
    <row r="42" spans="2:12" x14ac:dyDescent="0.25">
      <c r="B42" s="44" t="str">
        <f>PROSES!B42</f>
        <v>Mikrobiologi Farmasi</v>
      </c>
      <c r="C42" s="28">
        <f>PROSES!C42</f>
        <v>2</v>
      </c>
      <c r="D42" s="28">
        <f>PROSES!D42</f>
        <v>0</v>
      </c>
      <c r="E42" s="11">
        <f>PROSES!E42</f>
        <v>0</v>
      </c>
      <c r="F42" s="11">
        <f t="shared" si="13"/>
        <v>0</v>
      </c>
      <c r="G42" s="11">
        <f t="shared" si="1"/>
        <v>0</v>
      </c>
      <c r="H42" s="19">
        <f t="shared" si="14"/>
        <v>0</v>
      </c>
      <c r="I42" s="11">
        <f t="shared" si="15"/>
        <v>0</v>
      </c>
      <c r="J42" s="19">
        <f>IF(AND(H42=0),C42,0)</f>
        <v>2</v>
      </c>
      <c r="K42" s="19">
        <f t="shared" si="16"/>
        <v>0</v>
      </c>
      <c r="L42" s="19" t="str">
        <f t="shared" si="17"/>
        <v>belum</v>
      </c>
    </row>
    <row r="43" spans="2:12" x14ac:dyDescent="0.25">
      <c r="B43" s="44" t="str">
        <f>PROSES!B43</f>
        <v>Farmakognosi</v>
      </c>
      <c r="C43" s="28">
        <f>PROSES!C43</f>
        <v>2</v>
      </c>
      <c r="D43" s="28">
        <f>PROSES!D43</f>
        <v>0</v>
      </c>
      <c r="E43" s="11">
        <f>PROSES!E43</f>
        <v>0</v>
      </c>
      <c r="F43" s="11">
        <f t="shared" si="13"/>
        <v>0</v>
      </c>
      <c r="G43" s="11">
        <f t="shared" si="1"/>
        <v>0</v>
      </c>
      <c r="H43" s="19">
        <f t="shared" si="14"/>
        <v>0</v>
      </c>
      <c r="I43" s="11">
        <f t="shared" si="15"/>
        <v>0</v>
      </c>
      <c r="J43" s="19">
        <f>IF(AND(H43&gt;1),0,C43)</f>
        <v>2</v>
      </c>
      <c r="K43" s="19">
        <f t="shared" si="16"/>
        <v>0</v>
      </c>
      <c r="L43" s="19" t="str">
        <f t="shared" si="17"/>
        <v>belum</v>
      </c>
    </row>
    <row r="44" spans="2:12" x14ac:dyDescent="0.25">
      <c r="B44" s="44" t="str">
        <f>PROSES!B44</f>
        <v>Farmasi Fisika</v>
      </c>
      <c r="C44" s="28">
        <f>PROSES!C44</f>
        <v>3</v>
      </c>
      <c r="D44" s="28">
        <f>PROSES!D44</f>
        <v>0</v>
      </c>
      <c r="E44" s="11">
        <f>PROSES!E44</f>
        <v>0</v>
      </c>
      <c r="F44" s="11">
        <f t="shared" si="13"/>
        <v>0</v>
      </c>
      <c r="G44" s="11">
        <f t="shared" si="1"/>
        <v>0</v>
      </c>
      <c r="H44" s="19">
        <f t="shared" si="14"/>
        <v>0</v>
      </c>
      <c r="I44" s="11">
        <f t="shared" si="15"/>
        <v>0</v>
      </c>
      <c r="J44" s="19">
        <f>IF(AND(H44=0),C44,0)</f>
        <v>3</v>
      </c>
      <c r="K44" s="19">
        <f t="shared" si="16"/>
        <v>0</v>
      </c>
      <c r="L44" s="19" t="str">
        <f t="shared" si="17"/>
        <v>belum</v>
      </c>
    </row>
    <row r="45" spans="2:12" x14ac:dyDescent="0.25">
      <c r="B45" s="44" t="str">
        <f>PROSES!B45</f>
        <v>Anatomi Fisiologi Manusia II</v>
      </c>
      <c r="C45" s="28">
        <f>PROSES!C45</f>
        <v>2</v>
      </c>
      <c r="D45" s="28">
        <f>PROSES!D45</f>
        <v>0</v>
      </c>
      <c r="E45" s="11">
        <f>PROSES!E45</f>
        <v>0</v>
      </c>
      <c r="F45" s="11">
        <f t="shared" si="13"/>
        <v>0</v>
      </c>
      <c r="G45" s="11">
        <f t="shared" si="1"/>
        <v>0</v>
      </c>
      <c r="H45" s="19">
        <f t="shared" si="14"/>
        <v>0</v>
      </c>
      <c r="I45" s="11">
        <f t="shared" si="15"/>
        <v>0</v>
      </c>
      <c r="J45" s="19">
        <f>IF(AND(H45=0),C45,0)</f>
        <v>2</v>
      </c>
      <c r="K45" s="19">
        <f t="shared" si="16"/>
        <v>0</v>
      </c>
      <c r="L45" s="19" t="str">
        <f t="shared" si="17"/>
        <v>belum</v>
      </c>
    </row>
    <row r="46" spans="2:12" x14ac:dyDescent="0.25">
      <c r="B46" s="44" t="str">
        <f>PROSES!B46</f>
        <v xml:space="preserve">Metode Pemisahan Analitik </v>
      </c>
      <c r="C46" s="28">
        <f>PROSES!C46</f>
        <v>2</v>
      </c>
      <c r="D46" s="28">
        <f>PROSES!D46</f>
        <v>0</v>
      </c>
      <c r="E46" s="11">
        <f>PROSES!E46</f>
        <v>0</v>
      </c>
      <c r="F46" s="11">
        <f t="shared" si="13"/>
        <v>0</v>
      </c>
      <c r="G46" s="11">
        <f t="shared" si="1"/>
        <v>0</v>
      </c>
      <c r="H46" s="19">
        <f t="shared" si="14"/>
        <v>0</v>
      </c>
      <c r="I46" s="11">
        <f t="shared" si="15"/>
        <v>0</v>
      </c>
      <c r="J46" s="19">
        <f>IF(AND(H46&gt;1),0,C46)</f>
        <v>2</v>
      </c>
      <c r="K46" s="19">
        <f t="shared" si="16"/>
        <v>0</v>
      </c>
      <c r="L46" s="19" t="str">
        <f t="shared" si="17"/>
        <v>belum</v>
      </c>
    </row>
    <row r="47" spans="2:12" x14ac:dyDescent="0.25">
      <c r="B47" s="44" t="str">
        <f>PROSES!B47</f>
        <v>Praktikum Anatomi Fisiologi Manusia</v>
      </c>
      <c r="C47" s="28">
        <f>PROSES!C47</f>
        <v>1</v>
      </c>
      <c r="D47" s="28">
        <f>PROSES!D47</f>
        <v>0</v>
      </c>
      <c r="E47" s="11">
        <f>PROSES!E47</f>
        <v>0</v>
      </c>
      <c r="F47" s="11">
        <f t="shared" si="13"/>
        <v>0</v>
      </c>
      <c r="G47" s="11">
        <f t="shared" si="1"/>
        <v>0</v>
      </c>
      <c r="H47" s="19">
        <f t="shared" si="14"/>
        <v>0</v>
      </c>
      <c r="I47" s="11">
        <f t="shared" si="15"/>
        <v>0</v>
      </c>
      <c r="J47" s="19">
        <f>IF(AND(H47=0),C47,0)</f>
        <v>1</v>
      </c>
      <c r="K47" s="19">
        <f t="shared" si="16"/>
        <v>0</v>
      </c>
      <c r="L47" s="19" t="str">
        <f t="shared" si="17"/>
        <v>belum</v>
      </c>
    </row>
    <row r="48" spans="2:12" x14ac:dyDescent="0.25">
      <c r="B48" s="44" t="str">
        <f>PROSES!B48</f>
        <v>Praktikum Farmasi Fisika</v>
      </c>
      <c r="C48" s="28">
        <f>PROSES!C48</f>
        <v>1</v>
      </c>
      <c r="D48" s="28">
        <f>PROSES!D48</f>
        <v>0</v>
      </c>
      <c r="E48" s="11">
        <f>PROSES!E48</f>
        <v>0</v>
      </c>
      <c r="F48" s="11">
        <f t="shared" si="13"/>
        <v>0</v>
      </c>
      <c r="G48" s="11">
        <f t="shared" si="1"/>
        <v>0</v>
      </c>
      <c r="H48" s="19">
        <f t="shared" si="14"/>
        <v>0</v>
      </c>
      <c r="I48" s="11">
        <f t="shared" si="15"/>
        <v>0</v>
      </c>
      <c r="J48" s="19">
        <f>IF(AND(H48=0),C48,0)</f>
        <v>1</v>
      </c>
      <c r="K48" s="19">
        <f t="shared" si="16"/>
        <v>0</v>
      </c>
      <c r="L48" s="19" t="str">
        <f t="shared" si="17"/>
        <v>belum</v>
      </c>
    </row>
    <row r="49" spans="2:12" x14ac:dyDescent="0.25">
      <c r="B49" s="44" t="str">
        <f>PROSES!B49</f>
        <v>Praktikum Farmakognosi</v>
      </c>
      <c r="C49" s="28">
        <f>PROSES!C49</f>
        <v>1</v>
      </c>
      <c r="D49" s="28">
        <f>PROSES!D49</f>
        <v>0</v>
      </c>
      <c r="E49" s="11">
        <f>PROSES!E49</f>
        <v>0</v>
      </c>
      <c r="F49" s="11">
        <f t="shared" si="13"/>
        <v>0</v>
      </c>
      <c r="G49" s="11">
        <f t="shared" si="1"/>
        <v>0</v>
      </c>
      <c r="H49" s="19">
        <f t="shared" si="14"/>
        <v>0</v>
      </c>
      <c r="I49" s="11">
        <f t="shared" si="15"/>
        <v>0</v>
      </c>
      <c r="J49" s="19">
        <f>IF(AND(H49&gt;1),0,C49)</f>
        <v>1</v>
      </c>
      <c r="K49" s="19">
        <f t="shared" si="16"/>
        <v>0</v>
      </c>
      <c r="L49" s="19" t="str">
        <f t="shared" si="17"/>
        <v>belum</v>
      </c>
    </row>
    <row r="50" spans="2:12" x14ac:dyDescent="0.25">
      <c r="B50" s="44" t="str">
        <f>PROSES!B50</f>
        <v>Praktikum Mikrobiologi Farmasi</v>
      </c>
      <c r="C50" s="28">
        <f>PROSES!C50</f>
        <v>1</v>
      </c>
      <c r="D50" s="28">
        <f>PROSES!D50</f>
        <v>0</v>
      </c>
      <c r="E50" s="11">
        <f>PROSES!E50</f>
        <v>0</v>
      </c>
      <c r="F50" s="11">
        <f t="shared" si="13"/>
        <v>0</v>
      </c>
      <c r="G50" s="11">
        <f t="shared" si="1"/>
        <v>0</v>
      </c>
      <c r="H50" s="19">
        <f t="shared" si="14"/>
        <v>0</v>
      </c>
      <c r="I50" s="11">
        <f t="shared" si="15"/>
        <v>0</v>
      </c>
      <c r="J50" s="19">
        <f>IF(AND(H50=0),C50,0)</f>
        <v>1</v>
      </c>
      <c r="K50" s="19">
        <f t="shared" si="16"/>
        <v>0</v>
      </c>
      <c r="L50" s="19" t="str">
        <f t="shared" si="17"/>
        <v>belum</v>
      </c>
    </row>
    <row r="51" spans="2:12" x14ac:dyDescent="0.25">
      <c r="B51" s="58" t="s">
        <v>21</v>
      </c>
      <c r="C51" s="20">
        <f>SUM(C40:C50)</f>
        <v>18</v>
      </c>
      <c r="D51" s="28"/>
      <c r="F51" s="28">
        <f>SUM(F40:F50)</f>
        <v>0</v>
      </c>
      <c r="H51" s="28">
        <f>SUM(H40:H50)</f>
        <v>0</v>
      </c>
      <c r="I51" s="28">
        <f>SUM(I40:I50)</f>
        <v>0</v>
      </c>
      <c r="J51" s="19">
        <f>SUM(J40:J50)</f>
        <v>18</v>
      </c>
      <c r="K51" s="28">
        <f>SUM(K40:K50)</f>
        <v>0</v>
      </c>
    </row>
    <row r="52" spans="2:12" x14ac:dyDescent="0.25">
      <c r="B52" s="58" t="s">
        <v>109</v>
      </c>
      <c r="C52" s="56">
        <f>I51/C51</f>
        <v>0</v>
      </c>
      <c r="D52" s="28"/>
    </row>
    <row r="54" spans="2:12" ht="15" customHeight="1" x14ac:dyDescent="0.25">
      <c r="B54" s="226" t="s">
        <v>58</v>
      </c>
      <c r="C54" s="226"/>
      <c r="D54" s="226"/>
      <c r="E54" s="223" t="s">
        <v>159</v>
      </c>
      <c r="G54" s="11">
        <v>1</v>
      </c>
    </row>
    <row r="55" spans="2:12" x14ac:dyDescent="0.25">
      <c r="B55" s="59" t="s">
        <v>8</v>
      </c>
      <c r="C55" s="21" t="s">
        <v>9</v>
      </c>
      <c r="D55" s="21" t="s">
        <v>10</v>
      </c>
      <c r="E55" s="224"/>
      <c r="G55" s="11" t="str">
        <f t="shared" si="1"/>
        <v>nilai</v>
      </c>
    </row>
    <row r="56" spans="2:12" x14ac:dyDescent="0.25">
      <c r="B56" s="49" t="str">
        <f>PROSES!B56</f>
        <v>Kimia Organik II</v>
      </c>
      <c r="C56" s="17">
        <f>PROSES!C56</f>
        <v>2</v>
      </c>
      <c r="D56" s="17">
        <f>PROSES!D56</f>
        <v>0</v>
      </c>
      <c r="E56" s="17">
        <f>PROSES!E56</f>
        <v>0</v>
      </c>
      <c r="F56" s="11">
        <f t="shared" ref="F56:F67" si="18">IF(AND(E56=0),0,C56)</f>
        <v>0</v>
      </c>
      <c r="G56" s="11">
        <f t="shared" si="1"/>
        <v>0</v>
      </c>
      <c r="H56" s="19">
        <f t="shared" ref="H56:H67" si="19">IF(AND(D56=$O$3),$P$3,IF(AND(D56=$O$4),$P$4,IF(AND(D56=$O$5),$P$5,IF(AND(D56=$O$6),$P$6,IF(AND(D56=$O$7),$P$7,IF(AND(D56=$O$8),$P$8,IF(AND(D56=$O$9),$P$9,IF(AND(D56=$O$10),$P$10))))))))</f>
        <v>0</v>
      </c>
      <c r="I56" s="11">
        <f t="shared" ref="I56:I67" si="20">H56*C56</f>
        <v>0</v>
      </c>
      <c r="J56" s="19">
        <f>IF(AND(H56=0),C56,0)</f>
        <v>2</v>
      </c>
      <c r="K56" s="19">
        <f t="shared" ref="K56:K67" si="21">IF(AND(J56=0),C56,0)</f>
        <v>0</v>
      </c>
      <c r="L56" s="19" t="str">
        <f t="shared" ref="L56:L67" si="22">IF(AND(J56=0),"lulus","belum")</f>
        <v>belum</v>
      </c>
    </row>
    <row r="57" spans="2:12" x14ac:dyDescent="0.25">
      <c r="B57" s="49" t="str">
        <f>PROSES!B57</f>
        <v>Biokimia</v>
      </c>
      <c r="C57" s="17">
        <f>PROSES!C57</f>
        <v>3</v>
      </c>
      <c r="D57" s="17">
        <f>PROSES!D57</f>
        <v>0</v>
      </c>
      <c r="E57" s="17">
        <f>PROSES!E57</f>
        <v>0</v>
      </c>
      <c r="F57" s="11">
        <f t="shared" si="18"/>
        <v>0</v>
      </c>
      <c r="G57" s="11">
        <f t="shared" si="1"/>
        <v>0</v>
      </c>
      <c r="H57" s="19">
        <f t="shared" si="19"/>
        <v>0</v>
      </c>
      <c r="I57" s="11">
        <f t="shared" si="20"/>
        <v>0</v>
      </c>
      <c r="J57" s="19">
        <f>IF(AND(H57=0),C57,0)</f>
        <v>3</v>
      </c>
      <c r="K57" s="19">
        <f t="shared" si="21"/>
        <v>0</v>
      </c>
      <c r="L57" s="19" t="str">
        <f t="shared" si="22"/>
        <v>belum</v>
      </c>
    </row>
    <row r="58" spans="2:12" x14ac:dyDescent="0.25">
      <c r="B58" s="49" t="str">
        <f>PROSES!B58</f>
        <v>PAI Akhlak</v>
      </c>
      <c r="C58" s="17">
        <f>PROSES!C58</f>
        <v>1</v>
      </c>
      <c r="D58" s="17">
        <f>PROSES!D58</f>
        <v>0</v>
      </c>
      <c r="E58" s="17">
        <f>PROSES!E58</f>
        <v>0</v>
      </c>
      <c r="F58" s="11">
        <f t="shared" si="18"/>
        <v>0</v>
      </c>
      <c r="G58" s="11">
        <f t="shared" si="1"/>
        <v>0</v>
      </c>
      <c r="H58" s="19">
        <f t="shared" si="19"/>
        <v>0</v>
      </c>
      <c r="I58" s="11">
        <f t="shared" si="20"/>
        <v>0</v>
      </c>
      <c r="J58" s="19">
        <f>IF(AND(H58&gt;1),0,C58)</f>
        <v>1</v>
      </c>
      <c r="K58" s="19">
        <f t="shared" si="21"/>
        <v>0</v>
      </c>
      <c r="L58" s="19" t="str">
        <f t="shared" si="22"/>
        <v>belum</v>
      </c>
    </row>
    <row r="59" spans="2:12" x14ac:dyDescent="0.25">
      <c r="B59" s="49" t="str">
        <f>PROSES!B59</f>
        <v>Patologi</v>
      </c>
      <c r="C59" s="17">
        <f>PROSES!C59</f>
        <v>2</v>
      </c>
      <c r="D59" s="17">
        <f>PROSES!D59</f>
        <v>0</v>
      </c>
      <c r="E59" s="17">
        <f>PROSES!E59</f>
        <v>0</v>
      </c>
      <c r="F59" s="11">
        <f t="shared" si="18"/>
        <v>0</v>
      </c>
      <c r="G59" s="11">
        <f t="shared" si="1"/>
        <v>0</v>
      </c>
      <c r="H59" s="19">
        <f t="shared" si="19"/>
        <v>0</v>
      </c>
      <c r="I59" s="11">
        <f t="shared" si="20"/>
        <v>0</v>
      </c>
      <c r="J59" s="19">
        <f>IF(AND(H59=0),C59,0)</f>
        <v>2</v>
      </c>
      <c r="K59" s="19">
        <f t="shared" si="21"/>
        <v>0</v>
      </c>
      <c r="L59" s="19" t="str">
        <f t="shared" si="22"/>
        <v>belum</v>
      </c>
    </row>
    <row r="60" spans="2:12" x14ac:dyDescent="0.25">
      <c r="B60" s="49" t="str">
        <f>PROSES!B60</f>
        <v>Standardisasi Bahan Alam</v>
      </c>
      <c r="C60" s="17">
        <f>PROSES!C60</f>
        <v>2</v>
      </c>
      <c r="D60" s="17">
        <f>PROSES!D60</f>
        <v>0</v>
      </c>
      <c r="E60" s="17">
        <f>PROSES!E60</f>
        <v>0</v>
      </c>
      <c r="F60" s="11">
        <f t="shared" si="18"/>
        <v>0</v>
      </c>
      <c r="G60" s="11">
        <f t="shared" si="1"/>
        <v>0</v>
      </c>
      <c r="H60" s="19">
        <f t="shared" si="19"/>
        <v>0</v>
      </c>
      <c r="I60" s="11">
        <f t="shared" si="20"/>
        <v>0</v>
      </c>
      <c r="J60" s="19">
        <f>IF(AND(H60&gt;1),0,C60)</f>
        <v>2</v>
      </c>
      <c r="K60" s="19">
        <f t="shared" si="21"/>
        <v>0</v>
      </c>
      <c r="L60" s="19" t="str">
        <f t="shared" si="22"/>
        <v>belum</v>
      </c>
    </row>
    <row r="61" spans="2:12" x14ac:dyDescent="0.25">
      <c r="B61" s="49" t="str">
        <f>PROSES!B61</f>
        <v>Ilmu Meracik Obat</v>
      </c>
      <c r="C61" s="17">
        <f>PROSES!C61</f>
        <v>2</v>
      </c>
      <c r="D61" s="17">
        <f>PROSES!D61</f>
        <v>0</v>
      </c>
      <c r="E61" s="17">
        <f>PROSES!E61</f>
        <v>0</v>
      </c>
      <c r="F61" s="11">
        <f t="shared" si="18"/>
        <v>0</v>
      </c>
      <c r="G61" s="11">
        <f t="shared" si="1"/>
        <v>0</v>
      </c>
      <c r="H61" s="19">
        <f t="shared" si="19"/>
        <v>0</v>
      </c>
      <c r="I61" s="11">
        <f t="shared" si="20"/>
        <v>0</v>
      </c>
      <c r="J61" s="19">
        <f>IF(AND(H61&gt;1),0,C61)</f>
        <v>2</v>
      </c>
      <c r="K61" s="19">
        <f t="shared" si="21"/>
        <v>0</v>
      </c>
      <c r="L61" s="19" t="str">
        <f t="shared" si="22"/>
        <v>belum</v>
      </c>
    </row>
    <row r="62" spans="2:12" x14ac:dyDescent="0.25">
      <c r="B62" s="49" t="str">
        <f>PROSES!B62</f>
        <v>UU dan Etika Kesehatan</v>
      </c>
      <c r="C62" s="17">
        <f>PROSES!C62</f>
        <v>2</v>
      </c>
      <c r="D62" s="17">
        <f>PROSES!D62</f>
        <v>0</v>
      </c>
      <c r="E62" s="17">
        <f>PROSES!E62</f>
        <v>0</v>
      </c>
      <c r="F62" s="11">
        <f t="shared" si="18"/>
        <v>0</v>
      </c>
      <c r="G62" s="11">
        <f t="shared" si="1"/>
        <v>0</v>
      </c>
      <c r="H62" s="19">
        <f t="shared" si="19"/>
        <v>0</v>
      </c>
      <c r="I62" s="11">
        <f t="shared" si="20"/>
        <v>0</v>
      </c>
      <c r="J62" s="19">
        <f>IF(AND(H62=0),C62,0)</f>
        <v>2</v>
      </c>
      <c r="K62" s="19">
        <f t="shared" si="21"/>
        <v>0</v>
      </c>
      <c r="L62" s="19" t="str">
        <f t="shared" si="22"/>
        <v>belum</v>
      </c>
    </row>
    <row r="63" spans="2:12" x14ac:dyDescent="0.25">
      <c r="B63" s="49" t="str">
        <f>PROSES!B63</f>
        <v>Farmakologi Toksikologi Dasar</v>
      </c>
      <c r="C63" s="17">
        <f>PROSES!C63</f>
        <v>1</v>
      </c>
      <c r="D63" s="17">
        <f>PROSES!D63</f>
        <v>0</v>
      </c>
      <c r="E63" s="17">
        <f>PROSES!E63</f>
        <v>0</v>
      </c>
      <c r="F63" s="11">
        <f t="shared" si="18"/>
        <v>0</v>
      </c>
      <c r="G63" s="11">
        <f t="shared" si="1"/>
        <v>0</v>
      </c>
      <c r="H63" s="19">
        <f t="shared" si="19"/>
        <v>0</v>
      </c>
      <c r="I63" s="11">
        <f t="shared" si="20"/>
        <v>0</v>
      </c>
      <c r="J63" s="19">
        <f>IF(AND(H63&gt;1),0,C63)</f>
        <v>1</v>
      </c>
      <c r="K63" s="19">
        <f t="shared" si="21"/>
        <v>0</v>
      </c>
      <c r="L63" s="19" t="str">
        <f t="shared" si="22"/>
        <v>belum</v>
      </c>
    </row>
    <row r="64" spans="2:12" x14ac:dyDescent="0.25">
      <c r="B64" s="49" t="str">
        <f>PROSES!B64</f>
        <v>Praktikum Biokimia</v>
      </c>
      <c r="C64" s="17">
        <f>PROSES!C64</f>
        <v>1</v>
      </c>
      <c r="D64" s="17">
        <f>PROSES!D64</f>
        <v>0</v>
      </c>
      <c r="E64" s="17">
        <f>PROSES!E64</f>
        <v>0</v>
      </c>
      <c r="F64" s="11">
        <f t="shared" si="18"/>
        <v>0</v>
      </c>
      <c r="G64" s="11">
        <f t="shared" si="1"/>
        <v>0</v>
      </c>
      <c r="H64" s="19">
        <f t="shared" si="19"/>
        <v>0</v>
      </c>
      <c r="I64" s="11">
        <f t="shared" si="20"/>
        <v>0</v>
      </c>
      <c r="J64" s="19">
        <f>IF(AND(H64=0),C64,0)</f>
        <v>1</v>
      </c>
      <c r="K64" s="19">
        <f t="shared" si="21"/>
        <v>0</v>
      </c>
      <c r="L64" s="19" t="str">
        <f t="shared" si="22"/>
        <v>belum</v>
      </c>
    </row>
    <row r="65" spans="2:12" x14ac:dyDescent="0.25">
      <c r="B65" s="49" t="str">
        <f>PROSES!B65</f>
        <v>Praktikum Kimia Organik</v>
      </c>
      <c r="C65" s="17">
        <f>PROSES!C65</f>
        <v>1</v>
      </c>
      <c r="D65" s="17">
        <f>PROSES!D65</f>
        <v>0</v>
      </c>
      <c r="E65" s="17">
        <f>PROSES!E65</f>
        <v>0</v>
      </c>
      <c r="F65" s="11">
        <f t="shared" si="18"/>
        <v>0</v>
      </c>
      <c r="G65" s="11">
        <f t="shared" si="1"/>
        <v>0</v>
      </c>
      <c r="H65" s="19">
        <f t="shared" si="19"/>
        <v>0</v>
      </c>
      <c r="I65" s="11">
        <f t="shared" si="20"/>
        <v>0</v>
      </c>
      <c r="J65" s="19">
        <f>IF(AND(H65=0),C65,0)</f>
        <v>1</v>
      </c>
      <c r="K65" s="19">
        <f t="shared" si="21"/>
        <v>0</v>
      </c>
      <c r="L65" s="19" t="str">
        <f t="shared" si="22"/>
        <v>belum</v>
      </c>
    </row>
    <row r="66" spans="2:12" x14ac:dyDescent="0.25">
      <c r="B66" s="49" t="str">
        <f>PROSES!B66</f>
        <v>Praktikum Standardisasi Bahan Alam</v>
      </c>
      <c r="C66" s="17">
        <f>PROSES!C66</f>
        <v>1</v>
      </c>
      <c r="D66" s="17">
        <f>PROSES!D66</f>
        <v>0</v>
      </c>
      <c r="E66" s="17">
        <f>PROSES!E66</f>
        <v>0</v>
      </c>
      <c r="F66" s="11">
        <f t="shared" si="18"/>
        <v>0</v>
      </c>
      <c r="G66" s="11">
        <f t="shared" si="1"/>
        <v>0</v>
      </c>
      <c r="H66" s="19">
        <f t="shared" si="19"/>
        <v>0</v>
      </c>
      <c r="I66" s="11">
        <f t="shared" si="20"/>
        <v>0</v>
      </c>
      <c r="J66" s="19">
        <f>IF(AND(H66&gt;1),0,C66)</f>
        <v>1</v>
      </c>
      <c r="K66" s="19">
        <f t="shared" si="21"/>
        <v>0</v>
      </c>
      <c r="L66" s="19" t="str">
        <f t="shared" si="22"/>
        <v>belum</v>
      </c>
    </row>
    <row r="67" spans="2:12" x14ac:dyDescent="0.25">
      <c r="B67" s="49" t="str">
        <f>PROSES!B67</f>
        <v>Praktikum Ilmu Meracik Obat</v>
      </c>
      <c r="C67" s="17">
        <f>PROSES!C67</f>
        <v>1</v>
      </c>
      <c r="D67" s="17">
        <f>PROSES!D67</f>
        <v>0</v>
      </c>
      <c r="E67" s="17">
        <f>PROSES!E67</f>
        <v>0</v>
      </c>
      <c r="F67" s="11">
        <f t="shared" si="18"/>
        <v>0</v>
      </c>
      <c r="G67" s="11">
        <f t="shared" si="1"/>
        <v>0</v>
      </c>
      <c r="H67" s="19">
        <f t="shared" si="19"/>
        <v>0</v>
      </c>
      <c r="I67" s="11">
        <f t="shared" si="20"/>
        <v>0</v>
      </c>
      <c r="J67" s="19">
        <f>IF(AND(H67&gt;1),0,C67)</f>
        <v>1</v>
      </c>
      <c r="K67" s="19">
        <f t="shared" si="21"/>
        <v>0</v>
      </c>
      <c r="L67" s="19" t="str">
        <f t="shared" si="22"/>
        <v>belum</v>
      </c>
    </row>
    <row r="68" spans="2:12" x14ac:dyDescent="0.25">
      <c r="B68" s="58" t="s">
        <v>21</v>
      </c>
      <c r="C68" s="20">
        <f>SUM(C56:C67)</f>
        <v>19</v>
      </c>
      <c r="D68" s="28"/>
      <c r="F68" s="28">
        <f>SUM(F56:F67)</f>
        <v>0</v>
      </c>
      <c r="H68" s="28">
        <f>SUM(H56:H67)</f>
        <v>0</v>
      </c>
      <c r="I68" s="28">
        <f>SUM(I56:I67)</f>
        <v>0</v>
      </c>
      <c r="J68" s="28">
        <f>SUM(J56:J67)</f>
        <v>19</v>
      </c>
      <c r="K68" s="28">
        <f>SUM(K56:K67)</f>
        <v>0</v>
      </c>
    </row>
    <row r="69" spans="2:12" x14ac:dyDescent="0.25">
      <c r="B69" s="58" t="s">
        <v>109</v>
      </c>
      <c r="C69" s="56">
        <f>I68/C68</f>
        <v>0</v>
      </c>
      <c r="D69" s="28"/>
    </row>
    <row r="71" spans="2:12" ht="15" customHeight="1" x14ac:dyDescent="0.25">
      <c r="B71" s="226" t="s">
        <v>71</v>
      </c>
      <c r="C71" s="226"/>
      <c r="D71" s="226"/>
      <c r="E71" s="223" t="s">
        <v>159</v>
      </c>
      <c r="G71" s="11">
        <v>1</v>
      </c>
    </row>
    <row r="72" spans="2:12" x14ac:dyDescent="0.25">
      <c r="B72" s="59" t="s">
        <v>8</v>
      </c>
      <c r="C72" s="21" t="s">
        <v>9</v>
      </c>
      <c r="D72" s="21" t="s">
        <v>10</v>
      </c>
      <c r="E72" s="224"/>
      <c r="G72" s="11" t="str">
        <f t="shared" si="1"/>
        <v>nilai</v>
      </c>
    </row>
    <row r="73" spans="2:12" x14ac:dyDescent="0.25">
      <c r="B73" s="49" t="str">
        <f>PROSES!B73</f>
        <v>Kimia Farmasi Analisis</v>
      </c>
      <c r="C73" s="17">
        <f>PROSES!C73</f>
        <v>2</v>
      </c>
      <c r="D73" s="17">
        <f>PROSES!D73</f>
        <v>0</v>
      </c>
      <c r="E73" s="17">
        <f>PROSES!E73</f>
        <v>0</v>
      </c>
      <c r="F73" s="11">
        <f t="shared" ref="F73:F83" si="23">IF(AND(E73=0),0,C73)</f>
        <v>0</v>
      </c>
      <c r="G73" s="11">
        <f t="shared" si="1"/>
        <v>0</v>
      </c>
      <c r="H73" s="19">
        <f t="shared" ref="H73:H83" si="24">IF(AND(D73=$O$3),$P$3,IF(AND(D73=$O$4),$P$4,IF(AND(D73=$O$5),$P$5,IF(AND(D73=$O$6),$P$6,IF(AND(D73=$O$7),$P$7,IF(AND(D73=$O$8),$P$8,IF(AND(D73=$O$9),$P$9,IF(AND(D73=$O$10),$P$10))))))))</f>
        <v>0</v>
      </c>
      <c r="I73" s="11">
        <f t="shared" ref="I73:I83" si="25">H73*C73</f>
        <v>0</v>
      </c>
      <c r="J73" s="19">
        <f t="shared" ref="J73:J83" si="26">IF(AND(H73&gt;1),0,C73)</f>
        <v>2</v>
      </c>
      <c r="K73" s="19">
        <f t="shared" ref="K73:K83" si="27">IF(AND(J73=0),C73,0)</f>
        <v>0</v>
      </c>
      <c r="L73" s="19" t="str">
        <f t="shared" ref="L73:L83" si="28">IF(AND(J73=0),"lulus","belum")</f>
        <v>belum</v>
      </c>
    </row>
    <row r="74" spans="2:12" x14ac:dyDescent="0.25">
      <c r="B74" s="49" t="str">
        <f>PROSES!B74</f>
        <v>Tek. Pengolahan Bahan Pangan</v>
      </c>
      <c r="C74" s="17">
        <f>PROSES!C74</f>
        <v>2</v>
      </c>
      <c r="D74" s="17">
        <f>PROSES!D74</f>
        <v>0</v>
      </c>
      <c r="E74" s="17">
        <f>PROSES!E74</f>
        <v>0</v>
      </c>
      <c r="F74" s="11">
        <f t="shared" si="23"/>
        <v>0</v>
      </c>
      <c r="G74" s="11">
        <f t="shared" ref="G74:G140" si="29">D74</f>
        <v>0</v>
      </c>
      <c r="H74" s="19">
        <f t="shared" si="24"/>
        <v>0</v>
      </c>
      <c r="I74" s="11">
        <f t="shared" si="25"/>
        <v>0</v>
      </c>
      <c r="J74" s="19">
        <f t="shared" si="26"/>
        <v>2</v>
      </c>
      <c r="K74" s="19">
        <f t="shared" si="27"/>
        <v>0</v>
      </c>
      <c r="L74" s="19" t="str">
        <f t="shared" si="28"/>
        <v>belum</v>
      </c>
    </row>
    <row r="75" spans="2:12" x14ac:dyDescent="0.25">
      <c r="B75" s="49" t="str">
        <f>PROSES!B75</f>
        <v>PAI Sejarah Peradaban Islam</v>
      </c>
      <c r="C75" s="17">
        <f>PROSES!C75</f>
        <v>1</v>
      </c>
      <c r="D75" s="17">
        <f>PROSES!D75</f>
        <v>0</v>
      </c>
      <c r="E75" s="17">
        <f>PROSES!E75</f>
        <v>0</v>
      </c>
      <c r="F75" s="11">
        <f t="shared" si="23"/>
        <v>0</v>
      </c>
      <c r="G75" s="11">
        <f t="shared" si="29"/>
        <v>0</v>
      </c>
      <c r="H75" s="19">
        <f t="shared" si="24"/>
        <v>0</v>
      </c>
      <c r="I75" s="11">
        <f t="shared" si="25"/>
        <v>0</v>
      </c>
      <c r="J75" s="19">
        <f t="shared" si="26"/>
        <v>1</v>
      </c>
      <c r="K75" s="19">
        <f t="shared" si="27"/>
        <v>0</v>
      </c>
      <c r="L75" s="19" t="str">
        <f t="shared" si="28"/>
        <v>belum</v>
      </c>
    </row>
    <row r="76" spans="2:12" x14ac:dyDescent="0.25">
      <c r="B76" s="49" t="str">
        <f>PROSES!B76</f>
        <v>Analisis dan Keamanan Pangan</v>
      </c>
      <c r="C76" s="17">
        <f>PROSES!C76</f>
        <v>2</v>
      </c>
      <c r="D76" s="17">
        <f>PROSES!D76</f>
        <v>0</v>
      </c>
      <c r="E76" s="17">
        <f>PROSES!E76</f>
        <v>0</v>
      </c>
      <c r="F76" s="11">
        <f t="shared" si="23"/>
        <v>0</v>
      </c>
      <c r="G76" s="11">
        <f t="shared" si="29"/>
        <v>0</v>
      </c>
      <c r="H76" s="19">
        <f t="shared" si="24"/>
        <v>0</v>
      </c>
      <c r="I76" s="11">
        <f t="shared" si="25"/>
        <v>0</v>
      </c>
      <c r="J76" s="19">
        <f t="shared" si="26"/>
        <v>2</v>
      </c>
      <c r="K76" s="19">
        <f t="shared" si="27"/>
        <v>0</v>
      </c>
      <c r="L76" s="19" t="str">
        <f t="shared" si="28"/>
        <v>belum</v>
      </c>
    </row>
    <row r="77" spans="2:12" x14ac:dyDescent="0.25">
      <c r="B77" s="49" t="str">
        <f>PROSES!B77</f>
        <v>Farmakologi Toksikologi I</v>
      </c>
      <c r="C77" s="17">
        <f>PROSES!C77</f>
        <v>2</v>
      </c>
      <c r="D77" s="17">
        <f>PROSES!D77</f>
        <v>0</v>
      </c>
      <c r="E77" s="17">
        <f>PROSES!E77</f>
        <v>0</v>
      </c>
      <c r="F77" s="11">
        <f t="shared" si="23"/>
        <v>0</v>
      </c>
      <c r="G77" s="11">
        <f t="shared" si="29"/>
        <v>0</v>
      </c>
      <c r="H77" s="19">
        <f t="shared" si="24"/>
        <v>0</v>
      </c>
      <c r="I77" s="11">
        <f t="shared" si="25"/>
        <v>0</v>
      </c>
      <c r="J77" s="19">
        <f t="shared" si="26"/>
        <v>2</v>
      </c>
      <c r="K77" s="19">
        <f t="shared" si="27"/>
        <v>0</v>
      </c>
      <c r="L77" s="19" t="str">
        <f t="shared" si="28"/>
        <v>belum</v>
      </c>
    </row>
    <row r="78" spans="2:12" x14ac:dyDescent="0.25">
      <c r="B78" s="49" t="str">
        <f>PROSES!B78</f>
        <v>Teknologi Sediaan Likuida dan Semisolida</v>
      </c>
      <c r="C78" s="17">
        <f>PROSES!C78</f>
        <v>3</v>
      </c>
      <c r="D78" s="17">
        <f>PROSES!D78</f>
        <v>0</v>
      </c>
      <c r="E78" s="17">
        <f>PROSES!E78</f>
        <v>0</v>
      </c>
      <c r="F78" s="11">
        <f t="shared" si="23"/>
        <v>0</v>
      </c>
      <c r="G78" s="11">
        <f t="shared" si="29"/>
        <v>0</v>
      </c>
      <c r="H78" s="19">
        <f t="shared" si="24"/>
        <v>0</v>
      </c>
      <c r="I78" s="11">
        <f t="shared" si="25"/>
        <v>0</v>
      </c>
      <c r="J78" s="19">
        <f t="shared" si="26"/>
        <v>3</v>
      </c>
      <c r="K78" s="19">
        <f t="shared" si="27"/>
        <v>0</v>
      </c>
      <c r="L78" s="19" t="str">
        <f t="shared" si="28"/>
        <v>belum</v>
      </c>
    </row>
    <row r="79" spans="2:12" x14ac:dyDescent="0.25">
      <c r="B79" s="49" t="str">
        <f>PROSES!B79</f>
        <v>Fitokimia</v>
      </c>
      <c r="C79" s="17">
        <f>PROSES!C79</f>
        <v>3</v>
      </c>
      <c r="D79" s="17">
        <f>PROSES!D79</f>
        <v>0</v>
      </c>
      <c r="E79" s="17">
        <f>PROSES!E79</f>
        <v>0</v>
      </c>
      <c r="F79" s="11">
        <f t="shared" si="23"/>
        <v>0</v>
      </c>
      <c r="G79" s="11">
        <f t="shared" si="29"/>
        <v>0</v>
      </c>
      <c r="H79" s="19">
        <f t="shared" si="24"/>
        <v>0</v>
      </c>
      <c r="I79" s="11">
        <f t="shared" si="25"/>
        <v>0</v>
      </c>
      <c r="J79" s="19">
        <f t="shared" si="26"/>
        <v>3</v>
      </c>
      <c r="K79" s="19">
        <f t="shared" si="27"/>
        <v>0</v>
      </c>
      <c r="L79" s="19" t="str">
        <f t="shared" si="28"/>
        <v>belum</v>
      </c>
    </row>
    <row r="80" spans="2:12" x14ac:dyDescent="0.25">
      <c r="B80" s="49" t="str">
        <f>PROSES!B80</f>
        <v>Praktikum Farmakologi Toksikologi I</v>
      </c>
      <c r="C80" s="17">
        <f>PROSES!C80</f>
        <v>1</v>
      </c>
      <c r="D80" s="17">
        <f>PROSES!D80</f>
        <v>0</v>
      </c>
      <c r="E80" s="17">
        <f>PROSES!E80</f>
        <v>0</v>
      </c>
      <c r="F80" s="11">
        <f t="shared" si="23"/>
        <v>0</v>
      </c>
      <c r="G80" s="11">
        <f t="shared" si="29"/>
        <v>0</v>
      </c>
      <c r="H80" s="19">
        <f t="shared" si="24"/>
        <v>0</v>
      </c>
      <c r="I80" s="11">
        <f t="shared" si="25"/>
        <v>0</v>
      </c>
      <c r="J80" s="19">
        <f t="shared" si="26"/>
        <v>1</v>
      </c>
      <c r="K80" s="19">
        <f t="shared" si="27"/>
        <v>0</v>
      </c>
      <c r="L80" s="19" t="str">
        <f t="shared" si="28"/>
        <v>belum</v>
      </c>
    </row>
    <row r="81" spans="2:12" x14ac:dyDescent="0.25">
      <c r="B81" s="49" t="str">
        <f>PROSES!B81</f>
        <v>Praktikum Kimia Farmasi Analisis</v>
      </c>
      <c r="C81" s="17">
        <f>PROSES!C81</f>
        <v>1</v>
      </c>
      <c r="D81" s="17">
        <f>PROSES!D81</f>
        <v>0</v>
      </c>
      <c r="E81" s="17">
        <f>PROSES!E81</f>
        <v>0</v>
      </c>
      <c r="F81" s="11">
        <f t="shared" si="23"/>
        <v>0</v>
      </c>
      <c r="G81" s="11">
        <f t="shared" si="29"/>
        <v>0</v>
      </c>
      <c r="H81" s="19">
        <f t="shared" si="24"/>
        <v>0</v>
      </c>
      <c r="I81" s="11">
        <f t="shared" si="25"/>
        <v>0</v>
      </c>
      <c r="J81" s="19">
        <f t="shared" si="26"/>
        <v>1</v>
      </c>
      <c r="K81" s="19">
        <f t="shared" si="27"/>
        <v>0</v>
      </c>
      <c r="L81" s="19" t="str">
        <f t="shared" si="28"/>
        <v>belum</v>
      </c>
    </row>
    <row r="82" spans="2:12" x14ac:dyDescent="0.25">
      <c r="B82" s="49" t="str">
        <f>PROSES!B82</f>
        <v>Praktikum Tek.Sediaan Likuida &amp; Semisolida</v>
      </c>
      <c r="C82" s="17">
        <f>PROSES!C82</f>
        <v>2</v>
      </c>
      <c r="D82" s="17">
        <f>PROSES!D82</f>
        <v>0</v>
      </c>
      <c r="E82" s="17">
        <f>PROSES!E82</f>
        <v>0</v>
      </c>
      <c r="F82" s="11">
        <f t="shared" si="23"/>
        <v>0</v>
      </c>
      <c r="G82" s="11">
        <f t="shared" si="29"/>
        <v>0</v>
      </c>
      <c r="H82" s="19">
        <f t="shared" si="24"/>
        <v>0</v>
      </c>
      <c r="I82" s="11">
        <f t="shared" si="25"/>
        <v>0</v>
      </c>
      <c r="J82" s="19">
        <f t="shared" si="26"/>
        <v>2</v>
      </c>
      <c r="K82" s="19">
        <f t="shared" si="27"/>
        <v>0</v>
      </c>
      <c r="L82" s="19" t="str">
        <f t="shared" si="28"/>
        <v>belum</v>
      </c>
    </row>
    <row r="83" spans="2:12" x14ac:dyDescent="0.25">
      <c r="B83" s="49" t="str">
        <f>PROSES!B83</f>
        <v>Praktikum Fitokimia</v>
      </c>
      <c r="C83" s="17">
        <f>PROSES!C83</f>
        <v>1</v>
      </c>
      <c r="D83" s="17">
        <f>PROSES!D83</f>
        <v>0</v>
      </c>
      <c r="E83" s="17">
        <f>PROSES!E83</f>
        <v>0</v>
      </c>
      <c r="F83" s="11">
        <f t="shared" si="23"/>
        <v>0</v>
      </c>
      <c r="G83" s="11">
        <f t="shared" si="29"/>
        <v>0</v>
      </c>
      <c r="H83" s="19">
        <f t="shared" si="24"/>
        <v>0</v>
      </c>
      <c r="I83" s="11">
        <f t="shared" si="25"/>
        <v>0</v>
      </c>
      <c r="J83" s="19">
        <f t="shared" si="26"/>
        <v>1</v>
      </c>
      <c r="K83" s="19">
        <f t="shared" si="27"/>
        <v>0</v>
      </c>
      <c r="L83" s="19" t="str">
        <f t="shared" si="28"/>
        <v>belum</v>
      </c>
    </row>
    <row r="84" spans="2:12" x14ac:dyDescent="0.25">
      <c r="B84" s="58" t="s">
        <v>21</v>
      </c>
      <c r="C84" s="20">
        <f>SUM(C73:C83)</f>
        <v>20</v>
      </c>
      <c r="D84" s="28"/>
      <c r="F84" s="28">
        <f>SUM(F73:F83)</f>
        <v>0</v>
      </c>
      <c r="H84" s="28">
        <f>SUM(H73:H83)</f>
        <v>0</v>
      </c>
      <c r="I84" s="28">
        <f>SUM(I73:I83)</f>
        <v>0</v>
      </c>
      <c r="J84" s="19">
        <f>SUM(J73:J83)</f>
        <v>20</v>
      </c>
      <c r="K84" s="28">
        <f>SUM(K73:K83)</f>
        <v>0</v>
      </c>
    </row>
    <row r="85" spans="2:12" x14ac:dyDescent="0.25">
      <c r="B85" s="58" t="s">
        <v>109</v>
      </c>
      <c r="C85" s="56">
        <f>I84/C84</f>
        <v>0</v>
      </c>
      <c r="D85" s="28"/>
    </row>
    <row r="87" spans="2:12" ht="15" customHeight="1" x14ac:dyDescent="0.25">
      <c r="B87" s="222" t="s">
        <v>46</v>
      </c>
      <c r="C87" s="222"/>
      <c r="D87" s="222"/>
      <c r="E87" s="223" t="s">
        <v>159</v>
      </c>
      <c r="G87" s="11">
        <v>1</v>
      </c>
    </row>
    <row r="88" spans="2:12" x14ac:dyDescent="0.25">
      <c r="B88" s="59" t="s">
        <v>8</v>
      </c>
      <c r="C88" s="21" t="s">
        <v>9</v>
      </c>
      <c r="D88" s="21" t="s">
        <v>10</v>
      </c>
      <c r="E88" s="224"/>
      <c r="G88" s="11" t="str">
        <f t="shared" si="29"/>
        <v>nilai</v>
      </c>
    </row>
    <row r="89" spans="2:12" x14ac:dyDescent="0.25">
      <c r="B89" s="49" t="str">
        <f>PROSES!B89</f>
        <v>PAI Pemikiran Islam</v>
      </c>
      <c r="C89" s="17">
        <f>PROSES!C89</f>
        <v>1</v>
      </c>
      <c r="D89" s="17">
        <f>PROSES!D89</f>
        <v>0</v>
      </c>
      <c r="E89" s="11">
        <f>PROSES!E89</f>
        <v>0</v>
      </c>
      <c r="F89" s="11">
        <f t="shared" ref="F89:F100" si="30">IF(AND(E89=0),0,C89)</f>
        <v>0</v>
      </c>
      <c r="G89" s="11">
        <f t="shared" si="29"/>
        <v>0</v>
      </c>
      <c r="H89" s="19">
        <f t="shared" ref="H89:H100" si="31">IF(AND(D89=$O$3),$P$3,IF(AND(D89=$O$4),$P$4,IF(AND(D89=$O$5),$P$5,IF(AND(D89=$O$6),$P$6,IF(AND(D89=$O$7),$P$7,IF(AND(D89=$O$8),$P$8,IF(AND(D89=$O$9),$P$9,IF(AND(D89=$O$10),$P$10))))))))</f>
        <v>0</v>
      </c>
      <c r="I89" s="11">
        <f t="shared" ref="I89:I100" si="32">H89*C89</f>
        <v>0</v>
      </c>
      <c r="J89" s="19">
        <f t="shared" ref="J89:J94" si="33">IF(AND(H89&gt;1),0,C89)</f>
        <v>1</v>
      </c>
      <c r="K89" s="19">
        <f t="shared" ref="K89:K100" si="34">IF(AND(J89=0),C89,0)</f>
        <v>0</v>
      </c>
      <c r="L89" s="19" t="str">
        <f t="shared" ref="L89:L100" si="35">IF(AND(J89=0),"lulus","belum")</f>
        <v>belum</v>
      </c>
    </row>
    <row r="90" spans="2:12" x14ac:dyDescent="0.25">
      <c r="B90" s="49" t="str">
        <f>PROSES!B90</f>
        <v>Metode Penelitian</v>
      </c>
      <c r="C90" s="17">
        <f>PROSES!C90</f>
        <v>2</v>
      </c>
      <c r="D90" s="17">
        <f>PROSES!D90</f>
        <v>0</v>
      </c>
      <c r="E90" s="11">
        <f>PROSES!E90</f>
        <v>0</v>
      </c>
      <c r="F90" s="11">
        <f t="shared" si="30"/>
        <v>0</v>
      </c>
      <c r="G90" s="11">
        <f t="shared" si="29"/>
        <v>0</v>
      </c>
      <c r="H90" s="19">
        <f t="shared" si="31"/>
        <v>0</v>
      </c>
      <c r="I90" s="11">
        <f t="shared" si="32"/>
        <v>0</v>
      </c>
      <c r="J90" s="19">
        <f t="shared" si="33"/>
        <v>2</v>
      </c>
      <c r="K90" s="19">
        <f t="shared" si="34"/>
        <v>0</v>
      </c>
      <c r="L90" s="19" t="str">
        <f t="shared" si="35"/>
        <v>belum</v>
      </c>
    </row>
    <row r="91" spans="2:12" x14ac:dyDescent="0.25">
      <c r="B91" s="49" t="str">
        <f>PROSES!B91</f>
        <v>Farmakologi Toksikologi II</v>
      </c>
      <c r="C91" s="17">
        <f>PROSES!C91</f>
        <v>2</v>
      </c>
      <c r="D91" s="17">
        <f>PROSES!D91</f>
        <v>0</v>
      </c>
      <c r="E91" s="11">
        <f>PROSES!E91</f>
        <v>0</v>
      </c>
      <c r="F91" s="11">
        <f t="shared" si="30"/>
        <v>0</v>
      </c>
      <c r="G91" s="11">
        <f t="shared" si="29"/>
        <v>0</v>
      </c>
      <c r="H91" s="19">
        <f t="shared" si="31"/>
        <v>0</v>
      </c>
      <c r="I91" s="11">
        <f t="shared" si="32"/>
        <v>0</v>
      </c>
      <c r="J91" s="19">
        <f t="shared" si="33"/>
        <v>2</v>
      </c>
      <c r="K91" s="19">
        <f t="shared" si="34"/>
        <v>0</v>
      </c>
      <c r="L91" s="19" t="str">
        <f t="shared" si="35"/>
        <v>belum</v>
      </c>
    </row>
    <row r="92" spans="2:12" x14ac:dyDescent="0.25">
      <c r="B92" s="49" t="str">
        <f>PROSES!B92</f>
        <v>Praktikum Farmakologi Toksikologi II</v>
      </c>
      <c r="C92" s="17">
        <f>PROSES!C92</f>
        <v>1</v>
      </c>
      <c r="D92" s="17">
        <f>PROSES!D92</f>
        <v>0</v>
      </c>
      <c r="E92" s="11">
        <f>PROSES!E92</f>
        <v>0</v>
      </c>
      <c r="F92" s="11">
        <f t="shared" si="30"/>
        <v>0</v>
      </c>
      <c r="G92" s="11">
        <f t="shared" si="29"/>
        <v>0</v>
      </c>
      <c r="H92" s="19">
        <f t="shared" si="31"/>
        <v>0</v>
      </c>
      <c r="I92" s="11">
        <f t="shared" si="32"/>
        <v>0</v>
      </c>
      <c r="J92" s="19">
        <f t="shared" si="33"/>
        <v>1</v>
      </c>
      <c r="K92" s="19">
        <f t="shared" si="34"/>
        <v>0</v>
      </c>
      <c r="L92" s="19" t="str">
        <f t="shared" si="35"/>
        <v>belum</v>
      </c>
    </row>
    <row r="93" spans="2:12" x14ac:dyDescent="0.25">
      <c r="B93" s="49" t="str">
        <f>PROSES!B93</f>
        <v>Teknologi Sediaan Solida</v>
      </c>
      <c r="C93" s="17">
        <f>PROSES!C93</f>
        <v>2</v>
      </c>
      <c r="D93" s="17">
        <f>PROSES!D93</f>
        <v>0</v>
      </c>
      <c r="E93" s="11">
        <f>PROSES!E93</f>
        <v>0</v>
      </c>
      <c r="F93" s="11">
        <f t="shared" si="30"/>
        <v>0</v>
      </c>
      <c r="G93" s="11">
        <f t="shared" si="29"/>
        <v>0</v>
      </c>
      <c r="H93" s="19">
        <f t="shared" si="31"/>
        <v>0</v>
      </c>
      <c r="I93" s="11">
        <f t="shared" si="32"/>
        <v>0</v>
      </c>
      <c r="J93" s="19">
        <f t="shared" si="33"/>
        <v>2</v>
      </c>
      <c r="K93" s="19">
        <f t="shared" si="34"/>
        <v>0</v>
      </c>
      <c r="L93" s="19" t="str">
        <f t="shared" si="35"/>
        <v>belum</v>
      </c>
    </row>
    <row r="94" spans="2:12" x14ac:dyDescent="0.25">
      <c r="B94" s="49" t="str">
        <f>PROSES!B94</f>
        <v>Praktikum Sediaan Solida</v>
      </c>
      <c r="C94" s="17">
        <f>PROSES!C94</f>
        <v>1</v>
      </c>
      <c r="D94" s="17">
        <f>PROSES!D94</f>
        <v>0</v>
      </c>
      <c r="E94" s="11">
        <f>PROSES!E94</f>
        <v>0</v>
      </c>
      <c r="F94" s="11">
        <f t="shared" si="30"/>
        <v>0</v>
      </c>
      <c r="G94" s="11">
        <f t="shared" si="29"/>
        <v>0</v>
      </c>
      <c r="H94" s="19">
        <f t="shared" si="31"/>
        <v>0</v>
      </c>
      <c r="I94" s="11">
        <f t="shared" si="32"/>
        <v>0</v>
      </c>
      <c r="J94" s="19">
        <f t="shared" si="33"/>
        <v>1</v>
      </c>
      <c r="K94" s="19">
        <f t="shared" si="34"/>
        <v>0</v>
      </c>
      <c r="L94" s="19" t="str">
        <f t="shared" si="35"/>
        <v>belum</v>
      </c>
    </row>
    <row r="95" spans="2:12" x14ac:dyDescent="0.25">
      <c r="B95" s="49" t="str">
        <f>PROSES!B95</f>
        <v>Bioteknologi</v>
      </c>
      <c r="C95" s="17">
        <f>PROSES!C95</f>
        <v>2</v>
      </c>
      <c r="D95" s="17">
        <f>PROSES!D95</f>
        <v>0</v>
      </c>
      <c r="E95" s="11">
        <f>PROSES!E95</f>
        <v>0</v>
      </c>
      <c r="F95" s="11">
        <f t="shared" si="30"/>
        <v>0</v>
      </c>
      <c r="G95" s="11">
        <f t="shared" si="29"/>
        <v>0</v>
      </c>
      <c r="H95" s="19">
        <f t="shared" si="31"/>
        <v>0</v>
      </c>
      <c r="I95" s="11">
        <f t="shared" si="32"/>
        <v>0</v>
      </c>
      <c r="J95" s="19">
        <f>IF(AND(H95=0),C95,0)</f>
        <v>2</v>
      </c>
      <c r="K95" s="19">
        <f t="shared" si="34"/>
        <v>0</v>
      </c>
      <c r="L95" s="19" t="str">
        <f t="shared" si="35"/>
        <v>belum</v>
      </c>
    </row>
    <row r="96" spans="2:12" x14ac:dyDescent="0.25">
      <c r="B96" s="49" t="str">
        <f>PROSES!B96</f>
        <v>Farmakoterapi</v>
      </c>
      <c r="C96" s="17">
        <f>PROSES!C96</f>
        <v>2</v>
      </c>
      <c r="D96" s="17">
        <f>PROSES!D96</f>
        <v>0</v>
      </c>
      <c r="E96" s="11">
        <f>PROSES!E96</f>
        <v>0</v>
      </c>
      <c r="F96" s="11">
        <f t="shared" si="30"/>
        <v>0</v>
      </c>
      <c r="G96" s="11">
        <f t="shared" si="29"/>
        <v>0</v>
      </c>
      <c r="H96" s="19">
        <f t="shared" si="31"/>
        <v>0</v>
      </c>
      <c r="I96" s="11">
        <f t="shared" si="32"/>
        <v>0</v>
      </c>
      <c r="J96" s="19">
        <f>IF(AND(H96&gt;1),0,C96)</f>
        <v>2</v>
      </c>
      <c r="K96" s="19">
        <f t="shared" si="34"/>
        <v>0</v>
      </c>
      <c r="L96" s="19" t="str">
        <f t="shared" si="35"/>
        <v>belum</v>
      </c>
    </row>
    <row r="97" spans="2:12" x14ac:dyDescent="0.25">
      <c r="B97" s="49" t="str">
        <f>PROSES!B97</f>
        <v>Kimia Medisinal</v>
      </c>
      <c r="C97" s="17">
        <f>PROSES!C97</f>
        <v>2</v>
      </c>
      <c r="D97" s="17">
        <f>PROSES!D97</f>
        <v>0</v>
      </c>
      <c r="E97" s="11">
        <f>PROSES!E97</f>
        <v>0</v>
      </c>
      <c r="F97" s="11">
        <f t="shared" si="30"/>
        <v>0</v>
      </c>
      <c r="G97" s="11">
        <f t="shared" si="29"/>
        <v>0</v>
      </c>
      <c r="H97" s="19">
        <f t="shared" si="31"/>
        <v>0</v>
      </c>
      <c r="I97" s="11">
        <f t="shared" si="32"/>
        <v>0</v>
      </c>
      <c r="J97" s="19">
        <f>IF(AND(H97&gt;1),0,C97)</f>
        <v>2</v>
      </c>
      <c r="K97" s="19">
        <f t="shared" si="34"/>
        <v>0</v>
      </c>
      <c r="L97" s="19" t="str">
        <f t="shared" si="35"/>
        <v>belum</v>
      </c>
    </row>
    <row r="98" spans="2:12" x14ac:dyDescent="0.25">
      <c r="B98" s="49" t="str">
        <f>PROSES!B98</f>
        <v>Imunologi</v>
      </c>
      <c r="C98" s="17">
        <f>PROSES!C98</f>
        <v>2</v>
      </c>
      <c r="D98" s="17">
        <f>PROSES!D98</f>
        <v>0</v>
      </c>
      <c r="E98" s="11">
        <f>PROSES!E98</f>
        <v>0</v>
      </c>
      <c r="F98" s="11">
        <f t="shared" si="30"/>
        <v>0</v>
      </c>
      <c r="G98" s="11">
        <f t="shared" si="29"/>
        <v>0</v>
      </c>
      <c r="H98" s="19">
        <f t="shared" si="31"/>
        <v>0</v>
      </c>
      <c r="I98" s="11">
        <f t="shared" si="32"/>
        <v>0</v>
      </c>
      <c r="J98" s="19">
        <f>IF(AND(H98=0),C98,0)</f>
        <v>2</v>
      </c>
      <c r="K98" s="19">
        <f t="shared" si="34"/>
        <v>0</v>
      </c>
      <c r="L98" s="19" t="str">
        <f t="shared" si="35"/>
        <v>belum</v>
      </c>
    </row>
    <row r="99" spans="2:12" x14ac:dyDescent="0.25">
      <c r="B99" s="49" t="str">
        <f>PROSES!B99</f>
        <v>Metode Analisis Instrumen</v>
      </c>
      <c r="C99" s="17">
        <f>PROSES!C99</f>
        <v>2</v>
      </c>
      <c r="D99" s="17">
        <f>PROSES!D99</f>
        <v>0</v>
      </c>
      <c r="E99" s="11">
        <f>PROSES!E99</f>
        <v>0</v>
      </c>
      <c r="F99" s="11">
        <f t="shared" si="30"/>
        <v>0</v>
      </c>
      <c r="G99" s="11">
        <f t="shared" si="29"/>
        <v>0</v>
      </c>
      <c r="H99" s="19">
        <f t="shared" si="31"/>
        <v>0</v>
      </c>
      <c r="I99" s="11">
        <f t="shared" si="32"/>
        <v>0</v>
      </c>
      <c r="J99" s="19">
        <f>IF(AND(H99&gt;1),0,C99)</f>
        <v>2</v>
      </c>
      <c r="K99" s="19">
        <f t="shared" si="34"/>
        <v>0</v>
      </c>
      <c r="L99" s="19" t="str">
        <f t="shared" si="35"/>
        <v>belum</v>
      </c>
    </row>
    <row r="100" spans="2:12" x14ac:dyDescent="0.25">
      <c r="B100" s="49" t="str">
        <f>PROSES!B100</f>
        <v>Praktikum Metode Analisis Instrumen</v>
      </c>
      <c r="C100" s="17">
        <f>PROSES!C100</f>
        <v>1</v>
      </c>
      <c r="D100" s="17">
        <f>PROSES!D100</f>
        <v>0</v>
      </c>
      <c r="E100" s="11">
        <f>PROSES!E100</f>
        <v>0</v>
      </c>
      <c r="F100" s="11">
        <f t="shared" si="30"/>
        <v>0</v>
      </c>
      <c r="G100" s="11">
        <f t="shared" si="29"/>
        <v>0</v>
      </c>
      <c r="H100" s="19">
        <f t="shared" si="31"/>
        <v>0</v>
      </c>
      <c r="I100" s="11">
        <f t="shared" si="32"/>
        <v>0</v>
      </c>
      <c r="J100" s="19">
        <f>IF(AND(H100&gt;1),0,C100)</f>
        <v>1</v>
      </c>
      <c r="K100" s="19">
        <f t="shared" si="34"/>
        <v>0</v>
      </c>
      <c r="L100" s="19" t="str">
        <f t="shared" si="35"/>
        <v>belum</v>
      </c>
    </row>
    <row r="101" spans="2:12" x14ac:dyDescent="0.25">
      <c r="B101" s="58" t="s">
        <v>21</v>
      </c>
      <c r="C101" s="20">
        <f>SUM(C89:C100)</f>
        <v>20</v>
      </c>
      <c r="D101" s="28"/>
      <c r="F101" s="28">
        <f>SUM(F89:F100)</f>
        <v>0</v>
      </c>
      <c r="H101" s="28">
        <f>SUM(H89:H100)</f>
        <v>0</v>
      </c>
      <c r="I101" s="28">
        <f>SUM(I89:I100)</f>
        <v>0</v>
      </c>
      <c r="J101" s="28">
        <f>SUM(J89:J100)</f>
        <v>20</v>
      </c>
      <c r="K101" s="28">
        <f>SUM(K89:K100)</f>
        <v>0</v>
      </c>
    </row>
    <row r="102" spans="2:12" x14ac:dyDescent="0.25">
      <c r="B102" s="58" t="s">
        <v>109</v>
      </c>
      <c r="C102" s="56">
        <f>I101/C101</f>
        <v>0</v>
      </c>
      <c r="D102" s="28"/>
    </row>
    <row r="104" spans="2:12" ht="15" customHeight="1" x14ac:dyDescent="0.25">
      <c r="B104" s="222" t="s">
        <v>81</v>
      </c>
      <c r="C104" s="222"/>
      <c r="D104" s="222"/>
      <c r="E104" s="223" t="s">
        <v>159</v>
      </c>
      <c r="G104" s="11">
        <v>1</v>
      </c>
    </row>
    <row r="105" spans="2:12" x14ac:dyDescent="0.25">
      <c r="B105" s="59" t="s">
        <v>8</v>
      </c>
      <c r="C105" s="21" t="s">
        <v>9</v>
      </c>
      <c r="D105" s="21" t="s">
        <v>10</v>
      </c>
      <c r="E105" s="224"/>
      <c r="G105" s="11" t="str">
        <f t="shared" si="29"/>
        <v>nilai</v>
      </c>
    </row>
    <row r="106" spans="2:12" x14ac:dyDescent="0.25">
      <c r="B106" s="49" t="str">
        <f>PROSES!B106</f>
        <v>PAI Islam dan Disiplin Ilmu</v>
      </c>
      <c r="C106" s="17">
        <f>PROSES!C106</f>
        <v>1</v>
      </c>
      <c r="D106" s="17">
        <f>PROSES!D106</f>
        <v>0</v>
      </c>
      <c r="E106" s="17">
        <f>PROSES!E106</f>
        <v>0</v>
      </c>
      <c r="F106" s="11">
        <f t="shared" ref="F106:F122" si="36">IF(AND(E106=0),0,C106)</f>
        <v>0</v>
      </c>
      <c r="G106" s="11">
        <f t="shared" si="29"/>
        <v>0</v>
      </c>
      <c r="H106" s="19">
        <f t="shared" ref="H106:H122" si="37">IF(AND(D106=$O$3),$P$3,IF(AND(D106=$O$4),$P$4,IF(AND(D106=$O$5),$P$5,IF(AND(D106=$O$6),$P$6,IF(AND(D106=$O$7),$P$7,IF(AND(D106=$O$8),$P$8,IF(AND(D106=$O$9),$P$9,IF(AND(D106=$O$10),$P$10))))))))</f>
        <v>0</v>
      </c>
      <c r="I106" s="11">
        <f t="shared" ref="I106:I122" si="38">H106*C106</f>
        <v>0</v>
      </c>
      <c r="J106" s="19">
        <f t="shared" ref="J106:J122" si="39">IF(AND(H106&gt;1),0,C106)</f>
        <v>1</v>
      </c>
      <c r="K106" s="19">
        <f t="shared" ref="K106:K122" si="40">IF(AND(J106=0),C106,0)</f>
        <v>0</v>
      </c>
      <c r="L106" s="19" t="str">
        <f t="shared" ref="L106:L122" si="41">IF(AND(J106=0),"lulus","belum")</f>
        <v>belum</v>
      </c>
    </row>
    <row r="107" spans="2:12" x14ac:dyDescent="0.25">
      <c r="B107" s="49" t="str">
        <f>PROSES!B107</f>
        <v>Kimia Klinik</v>
      </c>
      <c r="C107" s="17">
        <f>PROSES!C107</f>
        <v>2</v>
      </c>
      <c r="D107" s="17">
        <f>PROSES!D107</f>
        <v>0</v>
      </c>
      <c r="E107" s="17">
        <f>PROSES!E107</f>
        <v>0</v>
      </c>
      <c r="F107" s="11">
        <f t="shared" si="36"/>
        <v>0</v>
      </c>
      <c r="G107" s="11">
        <f t="shared" si="29"/>
        <v>0</v>
      </c>
      <c r="H107" s="19">
        <f t="shared" si="37"/>
        <v>0</v>
      </c>
      <c r="I107" s="11">
        <f t="shared" si="38"/>
        <v>0</v>
      </c>
      <c r="J107" s="19">
        <f t="shared" si="39"/>
        <v>2</v>
      </c>
      <c r="K107" s="19">
        <f t="shared" si="40"/>
        <v>0</v>
      </c>
      <c r="L107" s="19" t="str">
        <f t="shared" si="41"/>
        <v>belum</v>
      </c>
    </row>
    <row r="108" spans="2:12" x14ac:dyDescent="0.25">
      <c r="B108" s="49" t="str">
        <f>PROSES!B108</f>
        <v>Praktikum Kimia Klinik</v>
      </c>
      <c r="C108" s="17">
        <f>PROSES!C108</f>
        <v>1</v>
      </c>
      <c r="D108" s="17">
        <f>PROSES!D108</f>
        <v>0</v>
      </c>
      <c r="E108" s="17">
        <f>PROSES!E108</f>
        <v>0</v>
      </c>
      <c r="F108" s="11">
        <f t="shared" si="36"/>
        <v>0</v>
      </c>
      <c r="G108" s="11">
        <f t="shared" si="29"/>
        <v>0</v>
      </c>
      <c r="H108" s="19">
        <f t="shared" si="37"/>
        <v>0</v>
      </c>
      <c r="I108" s="11">
        <f t="shared" si="38"/>
        <v>0</v>
      </c>
      <c r="J108" s="19">
        <f t="shared" si="39"/>
        <v>1</v>
      </c>
      <c r="K108" s="19">
        <f t="shared" si="40"/>
        <v>0</v>
      </c>
      <c r="L108" s="19" t="str">
        <f t="shared" si="41"/>
        <v>belum</v>
      </c>
    </row>
    <row r="109" spans="2:12" x14ac:dyDescent="0.25">
      <c r="B109" s="49" t="str">
        <f>PROSES!B109</f>
        <v>Biofarmasi</v>
      </c>
      <c r="C109" s="17">
        <f>PROSES!C109</f>
        <v>2</v>
      </c>
      <c r="D109" s="17">
        <f>PROSES!D109</f>
        <v>0</v>
      </c>
      <c r="E109" s="17">
        <f>PROSES!E109</f>
        <v>0</v>
      </c>
      <c r="F109" s="11">
        <f t="shared" si="36"/>
        <v>0</v>
      </c>
      <c r="G109" s="11">
        <f t="shared" si="29"/>
        <v>0</v>
      </c>
      <c r="H109" s="19">
        <f t="shared" si="37"/>
        <v>0</v>
      </c>
      <c r="I109" s="11">
        <f t="shared" si="38"/>
        <v>0</v>
      </c>
      <c r="J109" s="19">
        <f t="shared" si="39"/>
        <v>2</v>
      </c>
      <c r="K109" s="19">
        <f t="shared" si="40"/>
        <v>0</v>
      </c>
      <c r="L109" s="19" t="str">
        <f t="shared" si="41"/>
        <v>belum</v>
      </c>
    </row>
    <row r="110" spans="2:12" x14ac:dyDescent="0.25">
      <c r="B110" s="49" t="str">
        <f>PROSES!B110</f>
        <v>Farmakokinetika</v>
      </c>
      <c r="C110" s="17">
        <f>PROSES!C110</f>
        <v>2</v>
      </c>
      <c r="D110" s="17">
        <f>PROSES!D110</f>
        <v>0</v>
      </c>
      <c r="E110" s="17">
        <f>PROSES!E110</f>
        <v>0</v>
      </c>
      <c r="F110" s="11">
        <f t="shared" si="36"/>
        <v>0</v>
      </c>
      <c r="G110" s="11">
        <f t="shared" si="29"/>
        <v>0</v>
      </c>
      <c r="H110" s="19">
        <f t="shared" si="37"/>
        <v>0</v>
      </c>
      <c r="I110" s="11">
        <f t="shared" si="38"/>
        <v>0</v>
      </c>
      <c r="J110" s="19">
        <f t="shared" si="39"/>
        <v>2</v>
      </c>
      <c r="K110" s="19">
        <f t="shared" si="40"/>
        <v>0</v>
      </c>
      <c r="L110" s="19" t="str">
        <f t="shared" si="41"/>
        <v>belum</v>
      </c>
    </row>
    <row r="111" spans="2:12" x14ac:dyDescent="0.25">
      <c r="B111" s="49" t="str">
        <f>PROSES!B111</f>
        <v>Praktikum Biofarmasi dan Farmakokinetika</v>
      </c>
      <c r="C111" s="17">
        <f>PROSES!C111</f>
        <v>1</v>
      </c>
      <c r="D111" s="17">
        <f>PROSES!D111</f>
        <v>0</v>
      </c>
      <c r="E111" s="17">
        <f>PROSES!E111</f>
        <v>0</v>
      </c>
      <c r="F111" s="11">
        <f t="shared" si="36"/>
        <v>0</v>
      </c>
      <c r="G111" s="11">
        <f t="shared" si="29"/>
        <v>0</v>
      </c>
      <c r="H111" s="19">
        <f t="shared" si="37"/>
        <v>0</v>
      </c>
      <c r="I111" s="11">
        <f t="shared" si="38"/>
        <v>0</v>
      </c>
      <c r="J111" s="19">
        <f t="shared" si="39"/>
        <v>1</v>
      </c>
      <c r="K111" s="19">
        <f t="shared" si="40"/>
        <v>0</v>
      </c>
      <c r="L111" s="19" t="str">
        <f t="shared" si="41"/>
        <v>belum</v>
      </c>
    </row>
    <row r="112" spans="2:12" x14ac:dyDescent="0.25">
      <c r="B112" s="49" t="str">
        <f>PROSES!B112</f>
        <v>Tugas Akhir: Usulan Penelitian</v>
      </c>
      <c r="C112" s="17">
        <f>PROSES!C112</f>
        <v>2</v>
      </c>
      <c r="D112" s="17">
        <f>PROSES!D112</f>
        <v>0</v>
      </c>
      <c r="E112" s="17">
        <f>PROSES!E112</f>
        <v>0</v>
      </c>
      <c r="F112" s="11">
        <f t="shared" si="36"/>
        <v>0</v>
      </c>
      <c r="G112" s="11">
        <f t="shared" si="29"/>
        <v>0</v>
      </c>
      <c r="H112" s="19">
        <f t="shared" si="37"/>
        <v>0</v>
      </c>
      <c r="I112" s="11">
        <f t="shared" si="38"/>
        <v>0</v>
      </c>
      <c r="J112" s="19">
        <f t="shared" si="39"/>
        <v>2</v>
      </c>
      <c r="K112" s="19">
        <f t="shared" si="40"/>
        <v>0</v>
      </c>
      <c r="L112" s="19" t="str">
        <f t="shared" si="41"/>
        <v>belum</v>
      </c>
    </row>
    <row r="113" spans="2:12" x14ac:dyDescent="0.25">
      <c r="B113" s="49" t="str">
        <f>PROSES!B113</f>
        <v>Pengembangan &amp; Validasi Metode Analisis</v>
      </c>
      <c r="C113" s="17">
        <f>PROSES!C113</f>
        <v>2</v>
      </c>
      <c r="D113" s="17">
        <f>PROSES!D113</f>
        <v>0</v>
      </c>
      <c r="E113" s="17">
        <f>PROSES!E113</f>
        <v>0</v>
      </c>
      <c r="F113" s="11">
        <f t="shared" si="36"/>
        <v>0</v>
      </c>
      <c r="G113" s="11">
        <f t="shared" si="29"/>
        <v>0</v>
      </c>
      <c r="H113" s="19">
        <f t="shared" si="37"/>
        <v>0</v>
      </c>
      <c r="I113" s="11">
        <f t="shared" si="38"/>
        <v>0</v>
      </c>
      <c r="J113" s="19">
        <f t="shared" si="39"/>
        <v>2</v>
      </c>
      <c r="K113" s="19">
        <f t="shared" si="40"/>
        <v>0</v>
      </c>
      <c r="L113" s="19" t="str">
        <f t="shared" si="41"/>
        <v>belum</v>
      </c>
    </row>
    <row r="114" spans="2:12" x14ac:dyDescent="0.25">
      <c r="B114" s="49" t="str">
        <f>PROSES!B114</f>
        <v>Teknologi Bahan Alam</v>
      </c>
      <c r="C114" s="17">
        <f>PROSES!C114</f>
        <v>2</v>
      </c>
      <c r="D114" s="17">
        <f>PROSES!D114</f>
        <v>0</v>
      </c>
      <c r="E114" s="17">
        <f>PROSES!E114</f>
        <v>0</v>
      </c>
      <c r="F114" s="11">
        <f t="shared" si="36"/>
        <v>0</v>
      </c>
      <c r="G114" s="11">
        <f t="shared" si="29"/>
        <v>0</v>
      </c>
      <c r="H114" s="19">
        <f t="shared" si="37"/>
        <v>0</v>
      </c>
      <c r="I114" s="11">
        <f t="shared" si="38"/>
        <v>0</v>
      </c>
      <c r="J114" s="19">
        <f t="shared" si="39"/>
        <v>2</v>
      </c>
      <c r="K114" s="19">
        <f t="shared" si="40"/>
        <v>0</v>
      </c>
      <c r="L114" s="19" t="str">
        <f t="shared" si="41"/>
        <v>belum</v>
      </c>
    </row>
    <row r="115" spans="2:12" x14ac:dyDescent="0.25">
      <c r="B115" s="49" t="str">
        <f>PROSES!B115</f>
        <v>PILIHAN 1</v>
      </c>
      <c r="C115" s="17">
        <f>PROSES!C115</f>
        <v>2</v>
      </c>
      <c r="D115" s="17">
        <f>PROSES!D115</f>
        <v>0</v>
      </c>
      <c r="E115" s="17">
        <f>PROSES!E115</f>
        <v>0</v>
      </c>
      <c r="F115" s="11">
        <f t="shared" si="36"/>
        <v>0</v>
      </c>
      <c r="G115" s="11">
        <f t="shared" si="29"/>
        <v>0</v>
      </c>
      <c r="H115" s="19">
        <f t="shared" si="37"/>
        <v>0</v>
      </c>
      <c r="I115" s="11">
        <f t="shared" si="38"/>
        <v>0</v>
      </c>
      <c r="J115" s="19">
        <f t="shared" si="39"/>
        <v>2</v>
      </c>
      <c r="K115" s="19">
        <f t="shared" si="40"/>
        <v>0</v>
      </c>
      <c r="L115" s="19" t="str">
        <f t="shared" si="41"/>
        <v>belum</v>
      </c>
    </row>
    <row r="116" spans="2:12" x14ac:dyDescent="0.25">
      <c r="B116" s="49" t="str">
        <f>PROSES!B116</f>
        <v>PILIHAN 2</v>
      </c>
      <c r="C116" s="17">
        <f>PROSES!C116</f>
        <v>2</v>
      </c>
      <c r="D116" s="17">
        <f>PROSES!D116</f>
        <v>0</v>
      </c>
      <c r="E116" s="17">
        <f>PROSES!E116</f>
        <v>0</v>
      </c>
      <c r="F116" s="11">
        <f t="shared" si="36"/>
        <v>0</v>
      </c>
      <c r="G116" s="11">
        <f t="shared" si="29"/>
        <v>0</v>
      </c>
      <c r="H116" s="19">
        <f t="shared" si="37"/>
        <v>0</v>
      </c>
      <c r="I116" s="11">
        <f t="shared" si="38"/>
        <v>0</v>
      </c>
      <c r="J116" s="19">
        <f t="shared" si="39"/>
        <v>2</v>
      </c>
      <c r="K116" s="19">
        <f t="shared" si="40"/>
        <v>0</v>
      </c>
      <c r="L116" s="19" t="str">
        <f t="shared" si="41"/>
        <v>belum</v>
      </c>
    </row>
    <row r="117" spans="2:12" x14ac:dyDescent="0.25">
      <c r="B117" s="49">
        <f>PROSES!B117</f>
        <v>0</v>
      </c>
      <c r="C117" s="17">
        <f>PROSES!C117</f>
        <v>0</v>
      </c>
      <c r="D117" s="17">
        <f>PROSES!D117</f>
        <v>0</v>
      </c>
      <c r="E117" s="17">
        <f>PROSES!E117</f>
        <v>0</v>
      </c>
      <c r="F117" s="11">
        <f t="shared" ref="F117" si="42">IF(AND(E117=0),0,C117)</f>
        <v>0</v>
      </c>
      <c r="G117" s="11">
        <f t="shared" ref="G117" si="43">D117</f>
        <v>0</v>
      </c>
      <c r="H117" s="19">
        <f t="shared" ref="H117" si="44">IF(AND(D117=$O$3),$P$3,IF(AND(D117=$O$4),$P$4,IF(AND(D117=$O$5),$P$5,IF(AND(D117=$O$6),$P$6,IF(AND(D117=$O$7),$P$7,IF(AND(D117=$O$8),$P$8,IF(AND(D117=$O$9),$P$9,IF(AND(D117=$O$10),$P$10))))))))</f>
        <v>0</v>
      </c>
      <c r="I117" s="11">
        <f t="shared" ref="I117" si="45">H117*C117</f>
        <v>0</v>
      </c>
      <c r="J117" s="19">
        <f t="shared" ref="J117" si="46">IF(AND(H117&gt;1),0,C117)</f>
        <v>0</v>
      </c>
      <c r="K117" s="19">
        <f t="shared" ref="K117" si="47">IF(AND(J117=0),C117,0)</f>
        <v>0</v>
      </c>
      <c r="L117" s="19" t="str">
        <f t="shared" ref="L117" si="48">IF(AND(J117=0),"lulus","belum")</f>
        <v>lulus</v>
      </c>
    </row>
    <row r="118" spans="2:12" x14ac:dyDescent="0.25">
      <c r="B118" s="49">
        <f>PROSES!B118</f>
        <v>0</v>
      </c>
      <c r="C118" s="17">
        <f>PROSES!C118</f>
        <v>0</v>
      </c>
      <c r="D118" s="17">
        <f>PROSES!D118</f>
        <v>0</v>
      </c>
      <c r="E118" s="17">
        <f>PROSES!E118</f>
        <v>0</v>
      </c>
      <c r="F118" s="11">
        <f t="shared" ref="F118" si="49">IF(AND(E118=0),0,C118)</f>
        <v>0</v>
      </c>
      <c r="G118" s="11">
        <f t="shared" ref="G118" si="50">D118</f>
        <v>0</v>
      </c>
      <c r="H118" s="19">
        <f t="shared" ref="H118" si="51">IF(AND(D118=$O$3),$P$3,IF(AND(D118=$O$4),$P$4,IF(AND(D118=$O$5),$P$5,IF(AND(D118=$O$6),$P$6,IF(AND(D118=$O$7),$P$7,IF(AND(D118=$O$8),$P$8,IF(AND(D118=$O$9),$P$9,IF(AND(D118=$O$10),$P$10))))))))</f>
        <v>0</v>
      </c>
      <c r="I118" s="11">
        <f t="shared" ref="I118" si="52">H118*C118</f>
        <v>0</v>
      </c>
      <c r="J118" s="19">
        <f t="shared" ref="J118" si="53">IF(AND(H118&gt;1),0,C118)</f>
        <v>0</v>
      </c>
      <c r="K118" s="19">
        <f t="shared" ref="K118" si="54">IF(AND(J118=0),C118,0)</f>
        <v>0</v>
      </c>
      <c r="L118" s="19" t="str">
        <f t="shared" ref="L118" si="55">IF(AND(J118=0),"lulus","belum")</f>
        <v>lulus</v>
      </c>
    </row>
    <row r="119" spans="2:12" x14ac:dyDescent="0.25">
      <c r="B119" s="49">
        <f>PROSES!B119</f>
        <v>0</v>
      </c>
      <c r="C119" s="17">
        <f>PROSES!C119</f>
        <v>0</v>
      </c>
      <c r="D119" s="17">
        <f>PROSES!D119</f>
        <v>0</v>
      </c>
      <c r="E119" s="17">
        <f>PROSES!E119</f>
        <v>0</v>
      </c>
      <c r="F119" s="11">
        <f t="shared" ref="F119" si="56">IF(AND(E119=0),0,C119)</f>
        <v>0</v>
      </c>
      <c r="G119" s="11">
        <f t="shared" ref="G119" si="57">D119</f>
        <v>0</v>
      </c>
      <c r="H119" s="19">
        <f t="shared" ref="H119" si="58">IF(AND(D119=$O$3),$P$3,IF(AND(D119=$O$4),$P$4,IF(AND(D119=$O$5),$P$5,IF(AND(D119=$O$6),$P$6,IF(AND(D119=$O$7),$P$7,IF(AND(D119=$O$8),$P$8,IF(AND(D119=$O$9),$P$9,IF(AND(D119=$O$10),$P$10))))))))</f>
        <v>0</v>
      </c>
      <c r="I119" s="11">
        <f t="shared" ref="I119" si="59">H119*C119</f>
        <v>0</v>
      </c>
      <c r="J119" s="19">
        <f t="shared" ref="J119" si="60">IF(AND(H119&gt;1),0,C119)</f>
        <v>0</v>
      </c>
      <c r="K119" s="19">
        <f t="shared" ref="K119" si="61">IF(AND(J119=0),C119,0)</f>
        <v>0</v>
      </c>
      <c r="L119" s="19" t="str">
        <f t="shared" ref="L119" si="62">IF(AND(J119=0),"lulus","belum")</f>
        <v>lulus</v>
      </c>
    </row>
    <row r="120" spans="2:12" x14ac:dyDescent="0.25">
      <c r="B120" s="49">
        <f>PROSES!B120</f>
        <v>0</v>
      </c>
      <c r="C120" s="17">
        <f>PROSES!C120</f>
        <v>0</v>
      </c>
      <c r="D120" s="17">
        <f>PROSES!D120</f>
        <v>0</v>
      </c>
      <c r="E120" s="17">
        <f>PROSES!E120</f>
        <v>0</v>
      </c>
      <c r="F120" s="11">
        <f t="shared" si="36"/>
        <v>0</v>
      </c>
      <c r="G120" s="11">
        <f t="shared" si="29"/>
        <v>0</v>
      </c>
      <c r="H120" s="19">
        <f t="shared" si="37"/>
        <v>0</v>
      </c>
      <c r="I120" s="11">
        <f t="shared" si="38"/>
        <v>0</v>
      </c>
      <c r="J120" s="19">
        <f t="shared" si="39"/>
        <v>0</v>
      </c>
      <c r="K120" s="19">
        <f t="shared" si="40"/>
        <v>0</v>
      </c>
      <c r="L120" s="19" t="str">
        <f t="shared" si="41"/>
        <v>lulus</v>
      </c>
    </row>
    <row r="121" spans="2:12" x14ac:dyDescent="0.25">
      <c r="B121" s="49">
        <f>PROSES!B121</f>
        <v>0</v>
      </c>
      <c r="C121" s="17">
        <f>PROSES!C121</f>
        <v>0</v>
      </c>
      <c r="D121" s="17">
        <f>PROSES!D121</f>
        <v>0</v>
      </c>
      <c r="E121" s="17">
        <f>PROSES!E121</f>
        <v>0</v>
      </c>
      <c r="F121" s="11">
        <f t="shared" si="36"/>
        <v>0</v>
      </c>
      <c r="G121" s="11">
        <f t="shared" si="29"/>
        <v>0</v>
      </c>
      <c r="H121" s="19">
        <f t="shared" si="37"/>
        <v>0</v>
      </c>
      <c r="I121" s="11">
        <f t="shared" si="38"/>
        <v>0</v>
      </c>
      <c r="J121" s="19">
        <f t="shared" si="39"/>
        <v>0</v>
      </c>
      <c r="K121" s="19">
        <f t="shared" si="40"/>
        <v>0</v>
      </c>
      <c r="L121" s="19" t="str">
        <f t="shared" si="41"/>
        <v>lulus</v>
      </c>
    </row>
    <row r="122" spans="2:12" x14ac:dyDescent="0.25">
      <c r="B122" s="49">
        <f>PROSES!B122</f>
        <v>0</v>
      </c>
      <c r="C122" s="17">
        <f>PROSES!C122</f>
        <v>0</v>
      </c>
      <c r="D122" s="17">
        <f>PROSES!D122</f>
        <v>0</v>
      </c>
      <c r="E122" s="17">
        <f>PROSES!E122</f>
        <v>0</v>
      </c>
      <c r="F122" s="11">
        <f t="shared" si="36"/>
        <v>0</v>
      </c>
      <c r="G122" s="11">
        <f t="shared" si="29"/>
        <v>0</v>
      </c>
      <c r="H122" s="19">
        <f t="shared" si="37"/>
        <v>0</v>
      </c>
      <c r="I122" s="11">
        <f t="shared" si="38"/>
        <v>0</v>
      </c>
      <c r="J122" s="19">
        <f t="shared" si="39"/>
        <v>0</v>
      </c>
      <c r="K122" s="19">
        <f t="shared" si="40"/>
        <v>0</v>
      </c>
      <c r="L122" s="19" t="str">
        <f t="shared" si="41"/>
        <v>lulus</v>
      </c>
    </row>
    <row r="123" spans="2:12" x14ac:dyDescent="0.25">
      <c r="B123" s="58" t="s">
        <v>21</v>
      </c>
      <c r="C123" s="20">
        <f>SUM(C106:C122)</f>
        <v>19</v>
      </c>
      <c r="D123" s="28"/>
      <c r="F123" s="20">
        <f>SUM(F106:F122)</f>
        <v>0</v>
      </c>
      <c r="H123" s="20">
        <f>SUM(H106:H122)</f>
        <v>0</v>
      </c>
      <c r="I123" s="20">
        <f>SUM(I106:I122)</f>
        <v>0</v>
      </c>
      <c r="J123" s="20">
        <f>SUM(J106:J122)</f>
        <v>19</v>
      </c>
      <c r="K123" s="20">
        <f>SUM(K106:K122)</f>
        <v>0</v>
      </c>
    </row>
    <row r="124" spans="2:12" x14ac:dyDescent="0.25">
      <c r="B124" s="58" t="s">
        <v>109</v>
      </c>
      <c r="C124" s="56">
        <f>I123/C123</f>
        <v>0</v>
      </c>
      <c r="D124" s="28"/>
    </row>
    <row r="126" spans="2:12" ht="15" customHeight="1" x14ac:dyDescent="0.25">
      <c r="B126" s="222" t="s">
        <v>90</v>
      </c>
      <c r="C126" s="222"/>
      <c r="D126" s="222"/>
      <c r="E126" s="223" t="s">
        <v>159</v>
      </c>
      <c r="G126" s="11">
        <v>1</v>
      </c>
    </row>
    <row r="127" spans="2:12" x14ac:dyDescent="0.25">
      <c r="B127" s="59" t="s">
        <v>8</v>
      </c>
      <c r="C127" s="21" t="s">
        <v>9</v>
      </c>
      <c r="D127" s="21" t="s">
        <v>10</v>
      </c>
      <c r="E127" s="224"/>
      <c r="G127" s="11" t="str">
        <f t="shared" si="29"/>
        <v>nilai</v>
      </c>
    </row>
    <row r="128" spans="2:12" x14ac:dyDescent="0.25">
      <c r="B128" s="49" t="str">
        <f>PROSES!B128</f>
        <v>Tugas Akhir: Skripsi</v>
      </c>
      <c r="C128" s="17">
        <f>PROSES!C128</f>
        <v>4</v>
      </c>
      <c r="D128" s="17">
        <f>PROSES!D128</f>
        <v>0</v>
      </c>
      <c r="E128" s="17">
        <f>PROSES!E128</f>
        <v>0</v>
      </c>
      <c r="F128" s="11">
        <f t="shared" ref="F128:F140" si="63">IF(AND(E128=0),0,C128)</f>
        <v>0</v>
      </c>
      <c r="G128" s="11">
        <f t="shared" si="29"/>
        <v>0</v>
      </c>
      <c r="H128" s="19">
        <f t="shared" ref="H128:H140" si="64">IF(AND(D128=$O$3),$P$3,IF(AND(D128=$O$4),$P$4,IF(AND(D128=$O$5),$P$5,IF(AND(D128=$O$6),$P$6,IF(AND(D128=$O$7),$P$7,IF(AND(D128=$O$8),$P$8,IF(AND(D128=$O$9),$P$9,IF(AND(D128=$O$10),$P$10))))))))</f>
        <v>0</v>
      </c>
      <c r="I128" s="11">
        <f t="shared" ref="I128:I140" si="65">H128*C128</f>
        <v>0</v>
      </c>
      <c r="J128" s="19">
        <f t="shared" ref="J128:J133" si="66">IF(AND(H128&gt;1),0,C128)</f>
        <v>4</v>
      </c>
      <c r="K128" s="19">
        <f t="shared" ref="K128:K140" si="67">IF(AND(J128=0),C128,0)</f>
        <v>0</v>
      </c>
      <c r="L128" s="19" t="str">
        <f t="shared" ref="L128:L140" si="68">IF(AND(J128=0),"lulus","belum")</f>
        <v>belum</v>
      </c>
    </row>
    <row r="129" spans="2:12" x14ac:dyDescent="0.25">
      <c r="B129" s="49" t="str">
        <f>PROSES!B129</f>
        <v>Fitofarmaka</v>
      </c>
      <c r="C129" s="17">
        <f>PROSES!C129</f>
        <v>2</v>
      </c>
      <c r="D129" s="17">
        <f>PROSES!D129</f>
        <v>0</v>
      </c>
      <c r="E129" s="17">
        <f>PROSES!E129</f>
        <v>0</v>
      </c>
      <c r="F129" s="11">
        <f t="shared" si="63"/>
        <v>0</v>
      </c>
      <c r="G129" s="11">
        <f t="shared" si="29"/>
        <v>0</v>
      </c>
      <c r="H129" s="19">
        <f t="shared" si="64"/>
        <v>0</v>
      </c>
      <c r="I129" s="11">
        <f t="shared" si="65"/>
        <v>0</v>
      </c>
      <c r="J129" s="19">
        <f t="shared" si="66"/>
        <v>2</v>
      </c>
      <c r="K129" s="19">
        <f t="shared" si="67"/>
        <v>0</v>
      </c>
      <c r="L129" s="19" t="str">
        <f t="shared" si="68"/>
        <v>belum</v>
      </c>
    </row>
    <row r="130" spans="2:12" x14ac:dyDescent="0.25">
      <c r="B130" s="49" t="str">
        <f>PROSES!B130</f>
        <v>Farmasi Industri</v>
      </c>
      <c r="C130" s="17">
        <f>PROSES!C130</f>
        <v>2</v>
      </c>
      <c r="D130" s="17">
        <f>PROSES!D130</f>
        <v>0</v>
      </c>
      <c r="E130" s="17">
        <f>PROSES!E130</f>
        <v>0</v>
      </c>
      <c r="F130" s="11">
        <f t="shared" si="63"/>
        <v>0</v>
      </c>
      <c r="G130" s="11">
        <f t="shared" si="29"/>
        <v>0</v>
      </c>
      <c r="H130" s="19">
        <f t="shared" si="64"/>
        <v>0</v>
      </c>
      <c r="I130" s="11">
        <f t="shared" si="65"/>
        <v>0</v>
      </c>
      <c r="J130" s="19">
        <f t="shared" si="66"/>
        <v>2</v>
      </c>
      <c r="K130" s="19">
        <f t="shared" si="67"/>
        <v>0</v>
      </c>
      <c r="L130" s="19" t="str">
        <f t="shared" si="68"/>
        <v>belum</v>
      </c>
    </row>
    <row r="131" spans="2:12" x14ac:dyDescent="0.25">
      <c r="B131" s="49" t="str">
        <f>PROSES!B131</f>
        <v>Praktikum Tugas Akhir</v>
      </c>
      <c r="C131" s="17">
        <f>PROSES!C131</f>
        <v>1</v>
      </c>
      <c r="D131" s="17">
        <f>PROSES!D131</f>
        <v>0</v>
      </c>
      <c r="E131" s="17">
        <f>PROSES!E131</f>
        <v>0</v>
      </c>
      <c r="F131" s="11">
        <f t="shared" si="63"/>
        <v>0</v>
      </c>
      <c r="G131" s="11">
        <f t="shared" si="29"/>
        <v>0</v>
      </c>
      <c r="H131" s="19">
        <f t="shared" si="64"/>
        <v>0</v>
      </c>
      <c r="I131" s="11">
        <f t="shared" si="65"/>
        <v>0</v>
      </c>
      <c r="J131" s="19">
        <f t="shared" si="66"/>
        <v>1</v>
      </c>
      <c r="K131" s="19">
        <f t="shared" si="67"/>
        <v>0</v>
      </c>
      <c r="L131" s="19" t="str">
        <f t="shared" si="68"/>
        <v>belum</v>
      </c>
    </row>
    <row r="132" spans="2:12" x14ac:dyDescent="0.25">
      <c r="B132" s="49" t="str">
        <f>PROSES!B132</f>
        <v>Sidang Sarjana</v>
      </c>
      <c r="C132" s="17">
        <f>PROSES!C132</f>
        <v>1</v>
      </c>
      <c r="D132" s="17">
        <f>PROSES!D132</f>
        <v>0</v>
      </c>
      <c r="E132" s="17">
        <f>PROSES!E132</f>
        <v>0</v>
      </c>
      <c r="F132" s="11">
        <f t="shared" si="63"/>
        <v>0</v>
      </c>
      <c r="G132" s="11">
        <f t="shared" si="29"/>
        <v>0</v>
      </c>
      <c r="H132" s="19">
        <f t="shared" si="64"/>
        <v>0</v>
      </c>
      <c r="I132" s="11">
        <f t="shared" si="65"/>
        <v>0</v>
      </c>
      <c r="J132" s="19">
        <f t="shared" si="66"/>
        <v>1</v>
      </c>
      <c r="K132" s="19">
        <f t="shared" si="67"/>
        <v>0</v>
      </c>
      <c r="L132" s="19" t="str">
        <f t="shared" si="68"/>
        <v>belum</v>
      </c>
    </row>
    <row r="133" spans="2:12" x14ac:dyDescent="0.25">
      <c r="B133" s="49" t="str">
        <f>PROSES!B133</f>
        <v>Kapita Selekta Farmasi</v>
      </c>
      <c r="C133" s="17">
        <f>PROSES!C133</f>
        <v>2</v>
      </c>
      <c r="D133" s="17">
        <f>PROSES!D133</f>
        <v>0</v>
      </c>
      <c r="E133" s="17">
        <f>PROSES!E133</f>
        <v>0</v>
      </c>
      <c r="F133" s="11">
        <f t="shared" si="63"/>
        <v>0</v>
      </c>
      <c r="G133" s="11">
        <f t="shared" si="29"/>
        <v>0</v>
      </c>
      <c r="H133" s="19">
        <f t="shared" si="64"/>
        <v>0</v>
      </c>
      <c r="I133" s="11">
        <f t="shared" si="65"/>
        <v>0</v>
      </c>
      <c r="J133" s="19">
        <f t="shared" si="66"/>
        <v>2</v>
      </c>
      <c r="K133" s="19">
        <f t="shared" si="67"/>
        <v>0</v>
      </c>
      <c r="L133" s="19" t="str">
        <f t="shared" si="68"/>
        <v>belum</v>
      </c>
    </row>
    <row r="134" spans="2:12" x14ac:dyDescent="0.25">
      <c r="B134" s="49" t="str">
        <f>PROSES!B134</f>
        <v>Manajemen dan Kewirausahaan</v>
      </c>
      <c r="C134" s="17">
        <f>PROSES!C134</f>
        <v>2</v>
      </c>
      <c r="D134" s="17">
        <f>PROSES!D134</f>
        <v>0</v>
      </c>
      <c r="E134" s="17">
        <f>PROSES!E134</f>
        <v>0</v>
      </c>
      <c r="F134" s="11">
        <f t="shared" si="63"/>
        <v>0</v>
      </c>
      <c r="G134" s="11">
        <f t="shared" si="29"/>
        <v>0</v>
      </c>
      <c r="H134" s="19">
        <f t="shared" si="64"/>
        <v>0</v>
      </c>
      <c r="I134" s="11">
        <f t="shared" si="65"/>
        <v>0</v>
      </c>
      <c r="J134" s="19">
        <f>IF(AND(H134=0),C134,0)</f>
        <v>2</v>
      </c>
      <c r="K134" s="19">
        <f t="shared" si="67"/>
        <v>0</v>
      </c>
      <c r="L134" s="19" t="str">
        <f t="shared" si="68"/>
        <v>belum</v>
      </c>
    </row>
    <row r="135" spans="2:12" x14ac:dyDescent="0.25">
      <c r="B135" s="49" t="str">
        <f>PROSES!B135</f>
        <v>PILIHAN 1</v>
      </c>
      <c r="C135" s="17">
        <f>PROSES!C135</f>
        <v>2</v>
      </c>
      <c r="D135" s="17">
        <f>PROSES!D135</f>
        <v>0</v>
      </c>
      <c r="E135" s="17">
        <f>PROSES!E135</f>
        <v>0</v>
      </c>
      <c r="F135" s="11">
        <f t="shared" si="63"/>
        <v>0</v>
      </c>
      <c r="G135" s="11">
        <f t="shared" si="29"/>
        <v>0</v>
      </c>
      <c r="H135" s="19">
        <f t="shared" si="64"/>
        <v>0</v>
      </c>
      <c r="I135" s="11">
        <f t="shared" si="65"/>
        <v>0</v>
      </c>
      <c r="J135" s="19">
        <f t="shared" ref="J135:J140" si="69">IF(AND(H135&gt;1),0,C135)</f>
        <v>2</v>
      </c>
      <c r="K135" s="19">
        <f t="shared" si="67"/>
        <v>0</v>
      </c>
      <c r="L135" s="19" t="str">
        <f t="shared" si="68"/>
        <v>belum</v>
      </c>
    </row>
    <row r="136" spans="2:12" x14ac:dyDescent="0.25">
      <c r="B136" s="49" t="str">
        <f>PROSES!B136</f>
        <v>PILIHAN 2</v>
      </c>
      <c r="C136" s="17">
        <f>PROSES!C136</f>
        <v>2</v>
      </c>
      <c r="D136" s="17">
        <f>PROSES!D136</f>
        <v>0</v>
      </c>
      <c r="E136" s="17">
        <f>PROSES!E136</f>
        <v>0</v>
      </c>
      <c r="F136" s="11">
        <f t="shared" si="63"/>
        <v>0</v>
      </c>
      <c r="G136" s="11">
        <f t="shared" si="29"/>
        <v>0</v>
      </c>
      <c r="H136" s="19">
        <f t="shared" si="64"/>
        <v>0</v>
      </c>
      <c r="I136" s="11">
        <f t="shared" si="65"/>
        <v>0</v>
      </c>
      <c r="J136" s="19">
        <f t="shared" si="69"/>
        <v>2</v>
      </c>
      <c r="K136" s="19">
        <f t="shared" si="67"/>
        <v>0</v>
      </c>
      <c r="L136" s="19" t="str">
        <f t="shared" si="68"/>
        <v>belum</v>
      </c>
    </row>
    <row r="137" spans="2:12" x14ac:dyDescent="0.25">
      <c r="B137" s="49">
        <f>PROSES!B137</f>
        <v>0</v>
      </c>
      <c r="C137" s="17">
        <f>PROSES!C137</f>
        <v>0</v>
      </c>
      <c r="D137" s="17">
        <f>PROSES!D137</f>
        <v>0</v>
      </c>
      <c r="E137" s="17">
        <f>PROSES!E137</f>
        <v>0</v>
      </c>
      <c r="F137" s="11">
        <f t="shared" si="63"/>
        <v>0</v>
      </c>
      <c r="G137" s="11">
        <f t="shared" si="29"/>
        <v>0</v>
      </c>
      <c r="H137" s="19">
        <f t="shared" si="64"/>
        <v>0</v>
      </c>
      <c r="I137" s="11">
        <f t="shared" si="65"/>
        <v>0</v>
      </c>
      <c r="J137" s="19">
        <f t="shared" si="69"/>
        <v>0</v>
      </c>
      <c r="K137" s="19">
        <f t="shared" si="67"/>
        <v>0</v>
      </c>
      <c r="L137" s="19" t="str">
        <f t="shared" si="68"/>
        <v>lulus</v>
      </c>
    </row>
    <row r="138" spans="2:12" x14ac:dyDescent="0.25">
      <c r="B138" s="49">
        <f>PROSES!B138</f>
        <v>0</v>
      </c>
      <c r="C138" s="17">
        <f>PROSES!C138</f>
        <v>0</v>
      </c>
      <c r="D138" s="17">
        <f>PROSES!D138</f>
        <v>0</v>
      </c>
      <c r="E138" s="17">
        <f>PROSES!E138</f>
        <v>0</v>
      </c>
      <c r="F138" s="11">
        <f t="shared" si="63"/>
        <v>0</v>
      </c>
      <c r="G138" s="11">
        <f t="shared" si="29"/>
        <v>0</v>
      </c>
      <c r="H138" s="19">
        <f t="shared" si="64"/>
        <v>0</v>
      </c>
      <c r="I138" s="11">
        <f t="shared" si="65"/>
        <v>0</v>
      </c>
      <c r="J138" s="19">
        <f t="shared" si="69"/>
        <v>0</v>
      </c>
      <c r="K138" s="19">
        <f t="shared" si="67"/>
        <v>0</v>
      </c>
      <c r="L138" s="19" t="str">
        <f t="shared" si="68"/>
        <v>lulus</v>
      </c>
    </row>
    <row r="139" spans="2:12" x14ac:dyDescent="0.25">
      <c r="B139" s="49">
        <f>PROSES!B139</f>
        <v>0</v>
      </c>
      <c r="C139" s="17">
        <f>PROSES!C139</f>
        <v>0</v>
      </c>
      <c r="D139" s="17">
        <f>PROSES!D139</f>
        <v>0</v>
      </c>
      <c r="E139" s="17">
        <f>PROSES!E139</f>
        <v>0</v>
      </c>
      <c r="F139" s="11">
        <f t="shared" si="63"/>
        <v>0</v>
      </c>
      <c r="G139" s="11">
        <f t="shared" si="29"/>
        <v>0</v>
      </c>
      <c r="H139" s="19">
        <f t="shared" si="64"/>
        <v>0</v>
      </c>
      <c r="I139" s="11">
        <f t="shared" si="65"/>
        <v>0</v>
      </c>
      <c r="J139" s="19">
        <f t="shared" si="69"/>
        <v>0</v>
      </c>
      <c r="K139" s="19">
        <f t="shared" si="67"/>
        <v>0</v>
      </c>
      <c r="L139" s="19" t="str">
        <f t="shared" si="68"/>
        <v>lulus</v>
      </c>
    </row>
    <row r="140" spans="2:12" x14ac:dyDescent="0.25">
      <c r="B140" s="49">
        <f>PROSES!B140</f>
        <v>0</v>
      </c>
      <c r="C140" s="17">
        <f>PROSES!C140</f>
        <v>0</v>
      </c>
      <c r="D140" s="17">
        <f>PROSES!D140</f>
        <v>0</v>
      </c>
      <c r="E140" s="17">
        <f>PROSES!E140</f>
        <v>0</v>
      </c>
      <c r="F140" s="11">
        <f t="shared" si="63"/>
        <v>0</v>
      </c>
      <c r="G140" s="11">
        <f t="shared" si="29"/>
        <v>0</v>
      </c>
      <c r="H140" s="19">
        <f t="shared" si="64"/>
        <v>0</v>
      </c>
      <c r="I140" s="11">
        <f t="shared" si="65"/>
        <v>0</v>
      </c>
      <c r="J140" s="19">
        <f t="shared" si="69"/>
        <v>0</v>
      </c>
      <c r="K140" s="19">
        <f t="shared" si="67"/>
        <v>0</v>
      </c>
      <c r="L140" s="19" t="str">
        <f t="shared" si="68"/>
        <v>lulus</v>
      </c>
    </row>
    <row r="141" spans="2:12" x14ac:dyDescent="0.25">
      <c r="B141" s="49">
        <f>PROSES!B141</f>
        <v>0</v>
      </c>
      <c r="C141" s="17">
        <f>PROSES!C141</f>
        <v>0</v>
      </c>
      <c r="D141" s="17">
        <f>PROSES!D141</f>
        <v>0</v>
      </c>
      <c r="E141" s="17">
        <f>PROSES!E141</f>
        <v>0</v>
      </c>
      <c r="F141" s="11">
        <f t="shared" ref="F141" si="70">IF(AND(E141=0),0,C141)</f>
        <v>0</v>
      </c>
      <c r="G141" s="11">
        <f t="shared" ref="G141" si="71">D141</f>
        <v>0</v>
      </c>
      <c r="H141" s="19">
        <f t="shared" ref="H141" si="72">IF(AND(D141=$O$3),$P$3,IF(AND(D141=$O$4),$P$4,IF(AND(D141=$O$5),$P$5,IF(AND(D141=$O$6),$P$6,IF(AND(D141=$O$7),$P$7,IF(AND(D141=$O$8),$P$8,IF(AND(D141=$O$9),$P$9,IF(AND(D141=$O$10),$P$10))))))))</f>
        <v>0</v>
      </c>
      <c r="I141" s="11">
        <f>H141*C141</f>
        <v>0</v>
      </c>
      <c r="J141" s="19">
        <f t="shared" ref="J141" si="73">IF(AND(H141&gt;1),0,C141)</f>
        <v>0</v>
      </c>
      <c r="K141" s="19">
        <f t="shared" ref="K141" si="74">IF(AND(J141=0),C141,0)</f>
        <v>0</v>
      </c>
      <c r="L141" s="19" t="str">
        <f t="shared" ref="L141" si="75">IF(AND(J141=0),"lulus","belum")</f>
        <v>lulus</v>
      </c>
    </row>
    <row r="142" spans="2:12" x14ac:dyDescent="0.25">
      <c r="B142" s="58" t="s">
        <v>21</v>
      </c>
      <c r="C142" s="20">
        <f>SUM(C128:C141)</f>
        <v>18</v>
      </c>
      <c r="D142" s="28"/>
      <c r="F142" s="20">
        <f>SUM(F128:F141)</f>
        <v>0</v>
      </c>
      <c r="G142" s="28"/>
      <c r="H142" s="20">
        <f>SUM(H128:H141)</f>
        <v>0</v>
      </c>
      <c r="I142" s="20">
        <f>SUM(I128:I141)</f>
        <v>0</v>
      </c>
      <c r="J142" s="20">
        <f>SUM(J128:J141)</f>
        <v>18</v>
      </c>
      <c r="K142" s="20">
        <f>SUM(K128:K141)</f>
        <v>0</v>
      </c>
    </row>
    <row r="143" spans="2:12" x14ac:dyDescent="0.25">
      <c r="B143" s="58" t="s">
        <v>109</v>
      </c>
      <c r="C143" s="56">
        <f>I142/C142</f>
        <v>0</v>
      </c>
      <c r="D143" s="28"/>
    </row>
    <row r="145" spans="2:5" x14ac:dyDescent="0.25">
      <c r="B145" s="60" t="s">
        <v>110</v>
      </c>
      <c r="C145" s="45">
        <f>F142+F123+F101+F84+F68+F51+F35+F19</f>
        <v>0</v>
      </c>
      <c r="D145" s="24" t="s">
        <v>10</v>
      </c>
      <c r="E145" s="45" t="s">
        <v>137</v>
      </c>
    </row>
    <row r="146" spans="2:5" x14ac:dyDescent="0.25">
      <c r="B146" s="60" t="s">
        <v>123</v>
      </c>
      <c r="C146" s="45">
        <f>K142+K123+K101+K84+K68+K51+K35+K19</f>
        <v>0</v>
      </c>
      <c r="D146" s="24" t="s">
        <v>102</v>
      </c>
      <c r="E146" s="45">
        <f>COUNTIF($G$8:$G$143,"A")</f>
        <v>0</v>
      </c>
    </row>
    <row r="147" spans="2:5" x14ac:dyDescent="0.25">
      <c r="B147" s="61" t="s">
        <v>133</v>
      </c>
      <c r="C147" s="45">
        <f>J142+J123+J101+J84+J68+J51+J35+J19</f>
        <v>151</v>
      </c>
      <c r="D147" s="24" t="s">
        <v>103</v>
      </c>
      <c r="E147" s="45">
        <f>COUNTIF($G$8:$G$143,"B")</f>
        <v>0</v>
      </c>
    </row>
    <row r="148" spans="2:5" x14ac:dyDescent="0.25">
      <c r="B148" s="61" t="s">
        <v>135</v>
      </c>
      <c r="C148" s="45">
        <f>I142+I123+I101+I84+I68+I51+I35+I19</f>
        <v>0</v>
      </c>
      <c r="D148" s="24" t="s">
        <v>104</v>
      </c>
      <c r="E148" s="45">
        <f>COUNTIF($G$8:$G$143,"C")</f>
        <v>0</v>
      </c>
    </row>
    <row r="149" spans="2:5" x14ac:dyDescent="0.25">
      <c r="B149" s="61" t="s">
        <v>134</v>
      </c>
      <c r="C149" s="52" t="e">
        <f>C148/C145</f>
        <v>#DIV/0!</v>
      </c>
      <c r="D149" s="24" t="s">
        <v>105</v>
      </c>
      <c r="E149" s="45">
        <f>COUNTIF($G$8:$G$143,"D")</f>
        <v>0</v>
      </c>
    </row>
    <row r="150" spans="2:5" x14ac:dyDescent="0.25">
      <c r="D150" s="24" t="s">
        <v>106</v>
      </c>
      <c r="E150" s="45">
        <f>COUNTIF($G$8:$G$143,"E")</f>
        <v>0</v>
      </c>
    </row>
    <row r="151" spans="2:5" x14ac:dyDescent="0.25">
      <c r="D151" s="24" t="s">
        <v>107</v>
      </c>
      <c r="E151" s="45">
        <f>COUNTIF($G$8:$G$143,"T")</f>
        <v>0</v>
      </c>
    </row>
    <row r="152" spans="2:5" x14ac:dyDescent="0.25">
      <c r="D152" s="24" t="s">
        <v>108</v>
      </c>
      <c r="E152" s="45">
        <f>COUNTIF($G$8:$G$143,"K")</f>
        <v>0</v>
      </c>
    </row>
  </sheetData>
  <sheetProtection selectLockedCells="1"/>
  <autoFilter ref="B7:L143">
    <filterColumn colId="0" showButton="0"/>
    <filterColumn colId="1" showButton="0"/>
  </autoFilter>
  <mergeCells count="16">
    <mergeCell ref="B104:D104"/>
    <mergeCell ref="B126:D126"/>
    <mergeCell ref="E7:E8"/>
    <mergeCell ref="E22:E23"/>
    <mergeCell ref="E38:E39"/>
    <mergeCell ref="E54:E55"/>
    <mergeCell ref="E71:E72"/>
    <mergeCell ref="E87:E88"/>
    <mergeCell ref="E104:E105"/>
    <mergeCell ref="E126:E127"/>
    <mergeCell ref="B7:D7"/>
    <mergeCell ref="B22:D22"/>
    <mergeCell ref="B38:D38"/>
    <mergeCell ref="B54:D54"/>
    <mergeCell ref="B71:D71"/>
    <mergeCell ref="B87:D8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BY153"/>
  <sheetViews>
    <sheetView topLeftCell="XFD133" workbookViewId="0">
      <selection activeCell="XFD133" sqref="A1:XFD1048576"/>
    </sheetView>
  </sheetViews>
  <sheetFormatPr defaultColWidth="0" defaultRowHeight="15" x14ac:dyDescent="0.25"/>
  <cols>
    <col min="1" max="1" width="9.140625" style="104" hidden="1" customWidth="1"/>
    <col min="2" max="2" width="40.85546875" style="104" hidden="1" customWidth="1"/>
    <col min="3" max="3" width="7.7109375" style="112" hidden="1" customWidth="1"/>
    <col min="4" max="4" width="4.85546875" style="112" hidden="1" customWidth="1"/>
    <col min="5" max="5" width="19.5703125" style="112" hidden="1" customWidth="1"/>
    <col min="6" max="6" width="10.85546875" style="112" hidden="1" customWidth="1"/>
    <col min="7" max="7" width="4.85546875" style="112" hidden="1" customWidth="1"/>
    <col min="8" max="8" width="10.140625" style="112" hidden="1" customWidth="1"/>
    <col min="9" max="9" width="5.140625" style="112" hidden="1" customWidth="1"/>
    <col min="10" max="10" width="7.42578125" style="112" hidden="1" customWidth="1"/>
    <col min="11" max="11" width="9.85546875" style="112" hidden="1" customWidth="1"/>
    <col min="12" max="12" width="13.85546875" style="112" hidden="1" customWidth="1"/>
    <col min="13" max="13" width="15.42578125" style="120" hidden="1" customWidth="1"/>
    <col min="14" max="14" width="9.28515625" style="112" hidden="1" customWidth="1"/>
    <col min="15" max="15" width="7.7109375" style="112" hidden="1" customWidth="1"/>
    <col min="16" max="16" width="2" style="112" hidden="1" customWidth="1"/>
    <col min="17" max="18" width="7.7109375" style="112" hidden="1" customWidth="1"/>
    <col min="19" max="19" width="2" style="112" hidden="1" customWidth="1"/>
    <col min="20" max="21" width="7.7109375" style="112" hidden="1" customWidth="1"/>
    <col min="22" max="22" width="2" style="112" hidden="1" customWidth="1"/>
    <col min="23" max="24" width="7.7109375" style="112" hidden="1" customWidth="1"/>
    <col min="25" max="25" width="2" style="112" hidden="1" customWidth="1"/>
    <col min="26" max="27" width="7.7109375" style="112" hidden="1" customWidth="1"/>
    <col min="28" max="28" width="2" style="112" hidden="1" customWidth="1"/>
    <col min="29" max="30" width="7.7109375" style="112" hidden="1" customWidth="1"/>
    <col min="31" max="31" width="2" style="112" hidden="1" customWidth="1"/>
    <col min="32" max="33" width="7.7109375" style="112" hidden="1" customWidth="1"/>
    <col min="34" max="34" width="2" style="112" hidden="1" customWidth="1"/>
    <col min="35" max="36" width="7.7109375" style="112" hidden="1" customWidth="1"/>
    <col min="37" max="37" width="2" style="112" hidden="1" customWidth="1"/>
    <col min="38" max="39" width="7.7109375" style="112" hidden="1" customWidth="1"/>
    <col min="40" max="40" width="2" style="112" hidden="1" customWidth="1"/>
    <col min="41" max="42" width="7.7109375" style="112" hidden="1" customWidth="1"/>
    <col min="43" max="43" width="2" style="112" hidden="1" customWidth="1"/>
    <col min="44" max="45" width="7.7109375" style="112" hidden="1" customWidth="1"/>
    <col min="46" max="46" width="2" style="112" hidden="1" customWidth="1"/>
    <col min="47" max="48" width="7.7109375" style="112" hidden="1" customWidth="1"/>
    <col min="49" max="49" width="2" style="112" hidden="1" customWidth="1"/>
    <col min="50" max="51" width="7.7109375" style="112" hidden="1" customWidth="1"/>
    <col min="52" max="52" width="2" style="112" hidden="1" customWidth="1"/>
    <col min="53" max="54" width="7.7109375" style="112" hidden="1" customWidth="1"/>
    <col min="55" max="55" width="2" style="112" hidden="1" customWidth="1"/>
    <col min="56" max="56" width="6.42578125" style="112" hidden="1" customWidth="1"/>
    <col min="57" max="57" width="1.42578125" style="104" hidden="1" customWidth="1"/>
    <col min="58" max="58" width="10.28515625" style="104" hidden="1" customWidth="1"/>
    <col min="59" max="59" width="2" style="104" hidden="1" customWidth="1"/>
    <col min="60" max="60" width="0.140625" style="104" hidden="1" customWidth="1"/>
    <col min="61" max="61" width="6.7109375" style="104" hidden="1" customWidth="1"/>
    <col min="62" max="62" width="6" style="104" hidden="1" customWidth="1"/>
    <col min="63" max="63" width="3" style="104" hidden="1" customWidth="1"/>
    <col min="64" max="64" width="5" style="104" hidden="1" customWidth="1"/>
    <col min="65" max="65" width="0.140625" style="104" hidden="1" customWidth="1"/>
    <col min="66" max="72" width="9.140625" style="104" hidden="1" customWidth="1"/>
    <col min="73" max="73" width="40.7109375" style="104" hidden="1" customWidth="1"/>
    <col min="74" max="74" width="4.140625" style="104" hidden="1" customWidth="1"/>
    <col min="75" max="75" width="9.140625" style="104" hidden="1" customWidth="1"/>
    <col min="76" max="76" width="31" style="104" hidden="1" customWidth="1"/>
    <col min="77" max="77" width="4.140625" style="104" hidden="1" customWidth="1"/>
    <col min="78" max="16384" width="9.140625" style="104" hidden="1"/>
  </cols>
  <sheetData>
    <row r="1" spans="2:74" x14ac:dyDescent="0.25">
      <c r="B1" s="97" t="s">
        <v>0</v>
      </c>
      <c r="C1" s="98"/>
      <c r="D1" s="98"/>
      <c r="E1" s="99" t="s">
        <v>109</v>
      </c>
      <c r="F1" s="98"/>
      <c r="G1" s="98"/>
      <c r="H1" s="98"/>
      <c r="I1" s="98"/>
      <c r="J1" s="98"/>
      <c r="K1" s="98"/>
      <c r="L1" s="100" t="e">
        <f>C150</f>
        <v>#DIV/0!</v>
      </c>
      <c r="M1" s="99"/>
      <c r="N1" s="101" t="s">
        <v>140</v>
      </c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3"/>
      <c r="BB1" s="98" t="s">
        <v>4</v>
      </c>
      <c r="BC1" s="98"/>
      <c r="BD1" s="98"/>
      <c r="BE1" s="97"/>
    </row>
    <row r="2" spans="2:74" x14ac:dyDescent="0.25">
      <c r="B2" s="97" t="s">
        <v>1</v>
      </c>
      <c r="C2" s="98"/>
      <c r="D2" s="98"/>
      <c r="E2" s="99" t="s">
        <v>123</v>
      </c>
      <c r="F2" s="98"/>
      <c r="G2" s="98"/>
      <c r="H2" s="98"/>
      <c r="I2" s="98"/>
      <c r="J2" s="98"/>
      <c r="K2" s="98"/>
      <c r="L2" s="100">
        <f>C147</f>
        <v>0</v>
      </c>
      <c r="M2" s="105" t="s">
        <v>142</v>
      </c>
      <c r="N2" s="105">
        <v>1</v>
      </c>
      <c r="O2" s="105"/>
      <c r="P2" s="105"/>
      <c r="Q2" s="105">
        <v>2</v>
      </c>
      <c r="R2" s="105"/>
      <c r="S2" s="105"/>
      <c r="T2" s="105">
        <v>3</v>
      </c>
      <c r="U2" s="105"/>
      <c r="V2" s="105"/>
      <c r="W2" s="105">
        <v>4</v>
      </c>
      <c r="X2" s="105"/>
      <c r="Y2" s="105"/>
      <c r="Z2" s="105">
        <v>5</v>
      </c>
      <c r="AA2" s="105"/>
      <c r="AB2" s="105"/>
      <c r="AC2" s="105">
        <v>6</v>
      </c>
      <c r="AD2" s="105"/>
      <c r="AE2" s="105"/>
      <c r="AF2" s="105">
        <v>7</v>
      </c>
      <c r="AG2" s="105"/>
      <c r="AH2" s="105"/>
      <c r="AI2" s="105">
        <v>8</v>
      </c>
      <c r="AJ2" s="105"/>
      <c r="AK2" s="105"/>
      <c r="AL2" s="105">
        <v>9</v>
      </c>
      <c r="AM2" s="105"/>
      <c r="AN2" s="105"/>
      <c r="AO2" s="105">
        <v>10</v>
      </c>
      <c r="AP2" s="105"/>
      <c r="AQ2" s="105"/>
      <c r="AR2" s="105">
        <v>11</v>
      </c>
      <c r="AS2" s="105"/>
      <c r="AT2" s="105"/>
      <c r="AU2" s="105">
        <v>12</v>
      </c>
      <c r="AV2" s="105"/>
      <c r="AW2" s="105"/>
      <c r="AX2" s="105">
        <v>13</v>
      </c>
      <c r="AY2" s="105"/>
      <c r="AZ2" s="105"/>
      <c r="BA2" s="105">
        <v>14</v>
      </c>
      <c r="BB2" s="98"/>
      <c r="BC2" s="98"/>
      <c r="BD2" s="98">
        <v>1</v>
      </c>
      <c r="BE2" s="97"/>
      <c r="BF2" s="104" t="s">
        <v>101</v>
      </c>
      <c r="BK2" s="227" t="s">
        <v>125</v>
      </c>
      <c r="BL2" s="227"/>
      <c r="BU2" s="106" t="s">
        <v>165</v>
      </c>
      <c r="BV2" s="107" t="s">
        <v>9</v>
      </c>
    </row>
    <row r="3" spans="2:74" x14ac:dyDescent="0.25">
      <c r="B3" s="97" t="s">
        <v>2</v>
      </c>
      <c r="C3" s="98" t="s">
        <v>3</v>
      </c>
      <c r="D3" s="108">
        <f>GANJIL!D3</f>
        <v>0</v>
      </c>
      <c r="E3" s="99" t="s">
        <v>124</v>
      </c>
      <c r="F3" s="98"/>
      <c r="G3" s="98"/>
      <c r="H3" s="98"/>
      <c r="I3" s="98"/>
      <c r="J3" s="98"/>
      <c r="K3" s="98"/>
      <c r="L3" s="100">
        <f>C148</f>
        <v>151</v>
      </c>
      <c r="M3" s="105" t="s">
        <v>160</v>
      </c>
      <c r="N3" s="105" t="e">
        <f>REKOMENDASI!AA11</f>
        <v>#DIV/0!</v>
      </c>
      <c r="O3" s="105" t="e">
        <f>IF(AND(N3&gt;=$BL$3),$BK$3,IF(AND(N3&gt;$BL$4),$BK$4,IF(AND(N3&gt;$BL$5),$BK$5,IF(AND(N3&gt;$BL$6),$BK$6,IF(AND(N3&lt;$BL$7),$BK$7,)))))</f>
        <v>#DIV/0!</v>
      </c>
      <c r="P3" s="105"/>
      <c r="Q3" s="105" t="e">
        <f>REKOMENDASI!AC11</f>
        <v>#DIV/0!</v>
      </c>
      <c r="R3" s="105" t="e">
        <f>IF(AND(Q3&gt;=$BL$3),$BK$3,IF(AND(Q3&gt;$BL$4),$BK$4,IF(AND(Q3&gt;$BL$5),$BK$5,IF(AND(Q3&gt;$BL$6),$BK$6,IF(AND(Q3&lt;$BL$7),$BK$7,)))))</f>
        <v>#DIV/0!</v>
      </c>
      <c r="S3" s="105"/>
      <c r="T3" s="105" t="e">
        <f>REKOMENDASI!AE11</f>
        <v>#DIV/0!</v>
      </c>
      <c r="U3" s="105" t="e">
        <f>IF(AND(T3&gt;=$BL$3),$BK$3,IF(AND(T3&gt;$BL$4),$BK$4,IF(AND(T3&gt;$BL$5),$BK$5,IF(AND(T3&gt;$BL$6),$BK$6,IF(AND(T3&lt;$BL$7),$BK$7,)))))</f>
        <v>#DIV/0!</v>
      </c>
      <c r="V3" s="105"/>
      <c r="W3" s="105" t="e">
        <f>REKOMENDASI!AG11</f>
        <v>#DIV/0!</v>
      </c>
      <c r="X3" s="105" t="e">
        <f>IF(AND(W3&gt;=$BL$3),$BK$3,IF(AND(W3&gt;$BL$4),$BK$4,IF(AND(W3&gt;$BL$5),$BK$5,IF(AND(W3&gt;$BL$6),$BK$6,IF(AND(W3&lt;$BL$7),$BK$7,)))))</f>
        <v>#DIV/0!</v>
      </c>
      <c r="Y3" s="105"/>
      <c r="Z3" s="105" t="e">
        <f>REKOMENDASI!AI11</f>
        <v>#DIV/0!</v>
      </c>
      <c r="AA3" s="105" t="e">
        <f>IF(AND(Z3&gt;=$BL$3),$BK$3,IF(AND(Z3&gt;$BL$4),$BK$4,IF(AND(Z3&gt;$BL$5),$BK$5,IF(AND(Z3&gt;$BL$6),$BK$6,IF(AND(Z3&lt;$BL$7),$BK$7,)))))</f>
        <v>#DIV/0!</v>
      </c>
      <c r="AB3" s="105"/>
      <c r="AC3" s="105" t="e">
        <f>REKOMENDASI!AK11</f>
        <v>#DIV/0!</v>
      </c>
      <c r="AD3" s="105" t="e">
        <f>IF(AND(AC3&gt;=$BL$3),$BK$3,IF(AND(AC3&gt;$BL$4),$BK$4,IF(AND(AC3&gt;$BL$5),$BK$5,IF(AND(AC3&gt;$BL$6),$BK$6,IF(AND(AC3&lt;$BL$7),$BK$7,)))))</f>
        <v>#DIV/0!</v>
      </c>
      <c r="AE3" s="105"/>
      <c r="AF3" s="105" t="e">
        <f>REKOMENDASI!AM11</f>
        <v>#DIV/0!</v>
      </c>
      <c r="AG3" s="105" t="e">
        <f>IF(AND(AF3&gt;=$BL$3),$BK$3,IF(AND(AF3&gt;$BL$4),$BK$4,IF(AND(AF3&gt;$BL$5),$BK$5,IF(AND(AF3&gt;$BL$6),$BK$6,IF(AND(AF3&lt;$BL$7),$BK$7,)))))</f>
        <v>#DIV/0!</v>
      </c>
      <c r="AH3" s="105"/>
      <c r="AI3" s="105" t="e">
        <f>REKOMENDASI!AO11</f>
        <v>#DIV/0!</v>
      </c>
      <c r="AJ3" s="105" t="e">
        <f>IF(AND(AI3&gt;=$BL$3),$BK$3,IF(AND(AI3&gt;$BL$4),$BK$4,IF(AND(AI3&gt;$BL$5),$BK$5,IF(AND(AI3&gt;$BL$6),$BK$6,IF(AND(AI3&lt;$BL$7),$BK$7,)))))</f>
        <v>#DIV/0!</v>
      </c>
      <c r="AK3" s="105"/>
      <c r="AL3" s="105" t="e">
        <f>REKOMENDASI!AO11</f>
        <v>#DIV/0!</v>
      </c>
      <c r="AM3" s="105" t="e">
        <f>IF(AND(AL3&gt;=$BL$3),$BK$3,IF(AND(AL3&gt;$BL$4),$BK$4,IF(AND(AL3&gt;$BL$5),$BK$5,IF(AND(AL3&gt;$BL$6),$BK$6,IF(AND(AL3&lt;$BL$7),$BK$7,)))))</f>
        <v>#DIV/0!</v>
      </c>
      <c r="AN3" s="105"/>
      <c r="AO3" s="105" t="e">
        <f>REKOMENDASI!AP11</f>
        <v>#DIV/0!</v>
      </c>
      <c r="AP3" s="105" t="e">
        <f>IF(AND(AO3&gt;=$BL$3),$BK$3,IF(AND(AO3&gt;$BL$4),$BK$4,IF(AND(AO3&gt;$BL$5),$BK$5,IF(AND(AO3&gt;$BL$6),$BK$6,IF(AND(AO3&lt;$BL$7),$BK$7,)))))</f>
        <v>#DIV/0!</v>
      </c>
      <c r="AQ3" s="105"/>
      <c r="AR3" s="105" t="e">
        <f>REKOMENDASI!AQ11</f>
        <v>#DIV/0!</v>
      </c>
      <c r="AS3" s="105" t="e">
        <f>IF(AND(AR3&gt;=$BL$3),$BK$3,IF(AND(AR3&gt;$BL$4),$BK$4,IF(AND(AR3&gt;$BL$5),$BK$5,IF(AND(AR3&gt;$BL$6),$BK$6,IF(AND(AR3&lt;$BL$7),$BK$7,)))))</f>
        <v>#DIV/0!</v>
      </c>
      <c r="AT3" s="105"/>
      <c r="AU3" s="105" t="e">
        <f>REKOMENDASI!AR11</f>
        <v>#DIV/0!</v>
      </c>
      <c r="AV3" s="105" t="e">
        <f>IF(AND(AU3&gt;=$BL$3),$BK$3,IF(AND(AU3&gt;$BL$4),$BK$4,IF(AND(AU3&gt;$BL$5),$BK$5,IF(AND(AU3&gt;$BL$6),$BK$6,IF(AND(AU3&lt;$BL$7),$BK$7,)))))</f>
        <v>#DIV/0!</v>
      </c>
      <c r="AW3" s="105"/>
      <c r="AX3" s="105" t="e">
        <f>REKOMENDASI!AS11</f>
        <v>#DIV/0!</v>
      </c>
      <c r="AY3" s="105" t="e">
        <f>IF(AND(AX3&gt;=$BL$3),$BK$3,IF(AND(AX3&gt;$BL$4),$BK$4,IF(AND(AX3&gt;$BL$5),$BK$5,IF(AND(AX3&gt;$BL$6),$BK$6,IF(AND(AX3&lt;$BL$7),$BK$7,)))))</f>
        <v>#DIV/0!</v>
      </c>
      <c r="AZ3" s="99"/>
      <c r="BA3" s="99" t="e">
        <f>REKOMENDASI!AT11</f>
        <v>#DIV/0!</v>
      </c>
      <c r="BB3" s="109" t="e">
        <f>IF(AND(BA3&gt;=$BL$3),$BK$3,IF(AND(BA3&gt;$BL$4),$BK$4,IF(AND(BA3&gt;$BL$5),$BK$5,IF(AND(BA3&gt;$BL$6),$BK$6,IF(AND(BA3&lt;$BL$7),$BK$7,)))))</f>
        <v>#DIV/0!</v>
      </c>
      <c r="BC3" s="98"/>
      <c r="BD3" s="98">
        <v>1</v>
      </c>
      <c r="BE3" s="98" t="s">
        <v>4</v>
      </c>
      <c r="BF3" s="104" t="s">
        <v>102</v>
      </c>
      <c r="BG3" s="104">
        <v>4</v>
      </c>
      <c r="BI3" s="104" t="s">
        <v>127</v>
      </c>
      <c r="BJ3" s="104" t="s">
        <v>141</v>
      </c>
      <c r="BK3" s="104">
        <v>24</v>
      </c>
      <c r="BL3" s="104">
        <v>3</v>
      </c>
      <c r="BU3" s="106" t="s">
        <v>120</v>
      </c>
      <c r="BV3" s="107">
        <v>2</v>
      </c>
    </row>
    <row r="4" spans="2:74" x14ac:dyDescent="0.25">
      <c r="B4" s="97" t="s">
        <v>5</v>
      </c>
      <c r="C4" s="98" t="s">
        <v>3</v>
      </c>
      <c r="D4" s="110">
        <f>GANJIL!D4</f>
        <v>0</v>
      </c>
      <c r="E4" s="111"/>
      <c r="M4" s="99" t="s">
        <v>126</v>
      </c>
      <c r="N4" s="99">
        <f>O19+O35+O51+O68+O84+O101+O123+O142</f>
        <v>0</v>
      </c>
      <c r="O4" s="99"/>
      <c r="P4" s="99"/>
      <c r="Q4" s="99">
        <f>R19+R35+R51+R68+R84+R101+R123+R142</f>
        <v>0</v>
      </c>
      <c r="R4" s="99"/>
      <c r="S4" s="99"/>
      <c r="T4" s="99">
        <f>U19+U35+U51+U68+U84+U101+U123+U142</f>
        <v>0</v>
      </c>
      <c r="U4" s="99"/>
      <c r="V4" s="99"/>
      <c r="W4" s="99">
        <f>X19+X35+X51+X68+X84+X101+X123+X142</f>
        <v>0</v>
      </c>
      <c r="X4" s="99"/>
      <c r="Y4" s="99"/>
      <c r="Z4" s="99">
        <f>AA19+AA35+AA51+AA68+AA84+AA101+AA123+AA142</f>
        <v>0</v>
      </c>
      <c r="AA4" s="99"/>
      <c r="AB4" s="99"/>
      <c r="AC4" s="99">
        <f>AD19+AD35+AD51+AD68+AD84+AD101+AD123+AD142</f>
        <v>0</v>
      </c>
      <c r="AD4" s="99"/>
      <c r="AE4" s="99"/>
      <c r="AF4" s="99">
        <f>AG19+AG35+AG51+AG68+AG84+AG101+AG123+AG142</f>
        <v>0</v>
      </c>
      <c r="AG4" s="99"/>
      <c r="AH4" s="99"/>
      <c r="AI4" s="99">
        <f>AJ19+AJ35+AJ51+AJ68+AJ84+AJ101+AJ123+AJ142</f>
        <v>0</v>
      </c>
      <c r="AJ4" s="99"/>
      <c r="AK4" s="99"/>
      <c r="AL4" s="99">
        <f>AM19+AM35+AM51+AM68+AM84+AM101+AM123+AM142</f>
        <v>0</v>
      </c>
      <c r="AM4" s="99"/>
      <c r="AN4" s="99"/>
      <c r="AO4" s="99">
        <f>AP19+AP35+AP51+AP68+AP84+AP101+AP123+AP142</f>
        <v>0</v>
      </c>
      <c r="AP4" s="99"/>
      <c r="AQ4" s="99"/>
      <c r="AR4" s="99">
        <f>AS19+AS35+AS51+AS68+AS84+AS101+AS123+AS142</f>
        <v>0</v>
      </c>
      <c r="AS4" s="99"/>
      <c r="AT4" s="99"/>
      <c r="AU4" s="99">
        <f>AV19+AV35+AV51+AV68+AV84+AV101+AV123+AV142</f>
        <v>0</v>
      </c>
      <c r="AV4" s="99"/>
      <c r="AW4" s="99"/>
      <c r="AX4" s="99">
        <f>AY19+AY35+AY51+AY68+AY84+AY101+AY123+AY142</f>
        <v>0</v>
      </c>
      <c r="AY4" s="99"/>
      <c r="AZ4" s="99"/>
      <c r="BA4" s="99">
        <f>BB19+BB35+BB51+BB68+BB84+BB101+BB123+BB142</f>
        <v>0</v>
      </c>
      <c r="BB4" s="98"/>
      <c r="BC4" s="98"/>
      <c r="BD4" s="98">
        <v>1</v>
      </c>
      <c r="BE4" s="98"/>
      <c r="BF4" s="104" t="s">
        <v>103</v>
      </c>
      <c r="BG4" s="104">
        <v>3</v>
      </c>
      <c r="BI4" s="104" t="s">
        <v>128</v>
      </c>
      <c r="BK4" s="104">
        <v>21</v>
      </c>
      <c r="BL4" s="104">
        <v>2.76</v>
      </c>
      <c r="BU4" s="106" t="s">
        <v>121</v>
      </c>
      <c r="BV4" s="107">
        <v>2</v>
      </c>
    </row>
    <row r="5" spans="2:74" x14ac:dyDescent="0.25">
      <c r="B5" s="97" t="s">
        <v>6</v>
      </c>
      <c r="C5" s="98" t="s">
        <v>3</v>
      </c>
      <c r="D5" s="239">
        <f>GANJIL!D5</f>
        <v>0</v>
      </c>
      <c r="E5" s="240"/>
      <c r="F5" s="98"/>
      <c r="G5" s="98"/>
      <c r="H5" s="98"/>
      <c r="I5" s="98"/>
      <c r="J5" s="98"/>
      <c r="K5" s="98"/>
      <c r="L5" s="98"/>
      <c r="M5" s="99" t="s">
        <v>143</v>
      </c>
      <c r="N5" s="105"/>
      <c r="O5" s="99"/>
      <c r="P5" s="99"/>
      <c r="Q5" s="105" t="e">
        <f>IF(AND(Q4&lt;=O3),"sip","lebih sks")</f>
        <v>#DIV/0!</v>
      </c>
      <c r="R5" s="99"/>
      <c r="S5" s="99"/>
      <c r="T5" s="105" t="e">
        <f>IF(AND(T4&lt;=R3),"sip","lebih sks")</f>
        <v>#DIV/0!</v>
      </c>
      <c r="U5" s="99"/>
      <c r="V5" s="99"/>
      <c r="W5" s="105" t="e">
        <f>IF(AND(W4&lt;=U3),"sip","lebih sks")</f>
        <v>#DIV/0!</v>
      </c>
      <c r="X5" s="99"/>
      <c r="Y5" s="99"/>
      <c r="Z5" s="105" t="e">
        <f>IF(AND(Z4&lt;=X3),"sip","lebih sks")</f>
        <v>#DIV/0!</v>
      </c>
      <c r="AA5" s="99"/>
      <c r="AB5" s="99"/>
      <c r="AC5" s="105" t="e">
        <f>IF(AND(AC4&lt;=AA3),"sip","lebih sks")</f>
        <v>#DIV/0!</v>
      </c>
      <c r="AD5" s="99"/>
      <c r="AE5" s="99"/>
      <c r="AF5" s="105" t="e">
        <f>IF(AND(AF4&lt;=AD3),"sip","lebih sks")</f>
        <v>#DIV/0!</v>
      </c>
      <c r="AG5" s="99"/>
      <c r="AH5" s="99"/>
      <c r="AI5" s="105" t="e">
        <f>IF(AND(AI4&lt;=AG3),"sip","lebih sks")</f>
        <v>#DIV/0!</v>
      </c>
      <c r="AJ5" s="99"/>
      <c r="AK5" s="99"/>
      <c r="AL5" s="105" t="e">
        <f>IF(AND(AL4&lt;=AJ3),"sip","lebih sks")</f>
        <v>#DIV/0!</v>
      </c>
      <c r="AM5" s="99"/>
      <c r="AN5" s="99"/>
      <c r="AO5" s="105" t="e">
        <f>IF(AND(AO4&lt;=AM3),"sip","lebih sks")</f>
        <v>#DIV/0!</v>
      </c>
      <c r="AP5" s="99"/>
      <c r="AQ5" s="99"/>
      <c r="AR5" s="105" t="e">
        <f>IF(AND(AR4&lt;=AP3),"sip","lebih sks")</f>
        <v>#DIV/0!</v>
      </c>
      <c r="AS5" s="99"/>
      <c r="AT5" s="99"/>
      <c r="AU5" s="105" t="e">
        <f>IF(AND(AU4&lt;=AS3),"sip","lebih sks")</f>
        <v>#DIV/0!</v>
      </c>
      <c r="AV5" s="99"/>
      <c r="AW5" s="99"/>
      <c r="AX5" s="105" t="e">
        <f>IF(AND(AX4&lt;=AV3),"sip","lebih sks")</f>
        <v>#DIV/0!</v>
      </c>
      <c r="AY5" s="99"/>
      <c r="AZ5" s="99"/>
      <c r="BA5" s="105" t="e">
        <f>IF(AND(BA4&lt;=AY3),"sip","lebih sks")</f>
        <v>#DIV/0!</v>
      </c>
      <c r="BB5" s="98"/>
      <c r="BC5" s="98"/>
      <c r="BD5" s="98">
        <v>1</v>
      </c>
      <c r="BE5" s="98"/>
      <c r="BF5" s="113" t="s">
        <v>104</v>
      </c>
      <c r="BG5" s="104">
        <v>2</v>
      </c>
      <c r="BK5" s="104">
        <v>18</v>
      </c>
      <c r="BL5" s="104">
        <v>2</v>
      </c>
      <c r="BU5" s="114" t="s">
        <v>131</v>
      </c>
      <c r="BV5" s="107">
        <v>0</v>
      </c>
    </row>
    <row r="6" spans="2:74" x14ac:dyDescent="0.25">
      <c r="B6" s="97" t="s">
        <v>174</v>
      </c>
      <c r="C6" s="98" t="s">
        <v>3</v>
      </c>
      <c r="D6" s="108" t="str">
        <f>GANJIL!D6</f>
        <v xml:space="preserve"> </v>
      </c>
      <c r="E6" s="108"/>
      <c r="F6" s="98"/>
      <c r="G6" s="98"/>
      <c r="H6" s="98"/>
      <c r="I6" s="98"/>
      <c r="J6" s="98"/>
      <c r="K6" s="98"/>
      <c r="L6" s="98"/>
      <c r="M6" s="115" t="s">
        <v>4</v>
      </c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>
        <v>1</v>
      </c>
      <c r="BE6" s="98"/>
      <c r="BF6" s="113" t="s">
        <v>105</v>
      </c>
      <c r="BG6" s="113">
        <v>1</v>
      </c>
      <c r="BK6" s="113">
        <v>15</v>
      </c>
      <c r="BL6" s="113">
        <v>1.55</v>
      </c>
      <c r="BU6" s="114" t="s">
        <v>112</v>
      </c>
      <c r="BV6" s="98">
        <v>2</v>
      </c>
    </row>
    <row r="7" spans="2:74" x14ac:dyDescent="0.25">
      <c r="B7" s="237" t="s">
        <v>7</v>
      </c>
      <c r="C7" s="237"/>
      <c r="D7" s="237"/>
      <c r="E7" s="238" t="s">
        <v>98</v>
      </c>
      <c r="F7" s="116"/>
      <c r="G7" s="116"/>
      <c r="H7" s="116" t="s">
        <v>100</v>
      </c>
      <c r="I7" s="116"/>
      <c r="J7" s="116"/>
      <c r="K7" s="116"/>
      <c r="L7" s="228" t="s">
        <v>136</v>
      </c>
      <c r="M7" s="117"/>
      <c r="N7" s="231" t="s">
        <v>140</v>
      </c>
      <c r="O7" s="232"/>
      <c r="P7" s="232"/>
      <c r="Q7" s="232"/>
      <c r="R7" s="232"/>
      <c r="S7" s="232"/>
      <c r="T7" s="232"/>
      <c r="U7" s="232"/>
      <c r="V7" s="232"/>
      <c r="W7" s="232"/>
      <c r="X7" s="232"/>
      <c r="Y7" s="232"/>
      <c r="Z7" s="232"/>
      <c r="AA7" s="232"/>
      <c r="AB7" s="232"/>
      <c r="AC7" s="232"/>
      <c r="AD7" s="232"/>
      <c r="AE7" s="232"/>
      <c r="AF7" s="232"/>
      <c r="AG7" s="232"/>
      <c r="AH7" s="232"/>
      <c r="AI7" s="232"/>
      <c r="AJ7" s="232"/>
      <c r="AK7" s="232"/>
      <c r="AL7" s="232"/>
      <c r="AM7" s="232"/>
      <c r="AN7" s="232"/>
      <c r="AO7" s="232"/>
      <c r="AP7" s="232"/>
      <c r="AQ7" s="232"/>
      <c r="AR7" s="232"/>
      <c r="AS7" s="232"/>
      <c r="AT7" s="232"/>
      <c r="AU7" s="232"/>
      <c r="AV7" s="232"/>
      <c r="AW7" s="232"/>
      <c r="AX7" s="232"/>
      <c r="AY7" s="232"/>
      <c r="AZ7" s="232"/>
      <c r="BA7" s="232"/>
      <c r="BB7" s="232"/>
      <c r="BC7" s="232"/>
      <c r="BD7" s="112" t="s">
        <v>138</v>
      </c>
      <c r="BF7" s="113" t="s">
        <v>106</v>
      </c>
      <c r="BG7" s="113">
        <v>0</v>
      </c>
      <c r="BK7" s="113">
        <v>12</v>
      </c>
      <c r="BL7" s="113">
        <v>0</v>
      </c>
      <c r="BU7" s="118" t="s">
        <v>113</v>
      </c>
      <c r="BV7" s="98">
        <v>2</v>
      </c>
    </row>
    <row r="8" spans="2:74" x14ac:dyDescent="0.25">
      <c r="B8" s="119" t="s">
        <v>8</v>
      </c>
      <c r="C8" s="99" t="s">
        <v>9</v>
      </c>
      <c r="D8" s="99" t="s">
        <v>10</v>
      </c>
      <c r="E8" s="238"/>
      <c r="F8" s="116" t="s">
        <v>111</v>
      </c>
      <c r="G8" s="116">
        <v>1</v>
      </c>
      <c r="H8" s="116" t="s">
        <v>122</v>
      </c>
      <c r="I8" s="116" t="s">
        <v>99</v>
      </c>
      <c r="J8" s="116" t="s">
        <v>129</v>
      </c>
      <c r="K8" s="116" t="s">
        <v>123</v>
      </c>
      <c r="L8" s="228"/>
      <c r="N8" s="105">
        <v>1</v>
      </c>
      <c r="O8" s="105"/>
      <c r="P8" s="105"/>
      <c r="Q8" s="105">
        <v>2</v>
      </c>
      <c r="R8" s="105"/>
      <c r="S8" s="105"/>
      <c r="T8" s="105">
        <v>3</v>
      </c>
      <c r="U8" s="105"/>
      <c r="V8" s="105"/>
      <c r="W8" s="105">
        <v>4</v>
      </c>
      <c r="X8" s="105"/>
      <c r="Y8" s="105"/>
      <c r="Z8" s="105">
        <v>5</v>
      </c>
      <c r="AA8" s="105"/>
      <c r="AB8" s="105"/>
      <c r="AC8" s="105">
        <v>6</v>
      </c>
      <c r="AD8" s="105"/>
      <c r="AE8" s="105"/>
      <c r="AF8" s="105">
        <v>7</v>
      </c>
      <c r="AG8" s="105"/>
      <c r="AH8" s="105"/>
      <c r="AI8" s="105">
        <v>8</v>
      </c>
      <c r="AJ8" s="105"/>
      <c r="AK8" s="105"/>
      <c r="AL8" s="105">
        <v>9</v>
      </c>
      <c r="AM8" s="105"/>
      <c r="AN8" s="105"/>
      <c r="AO8" s="105">
        <v>10</v>
      </c>
      <c r="AP8" s="105"/>
      <c r="AQ8" s="105"/>
      <c r="AR8" s="105">
        <v>11</v>
      </c>
      <c r="AS8" s="105"/>
      <c r="AT8" s="105"/>
      <c r="AU8" s="105">
        <v>12</v>
      </c>
      <c r="AV8" s="105"/>
      <c r="AW8" s="105"/>
      <c r="AX8" s="105">
        <v>13</v>
      </c>
      <c r="AY8" s="105"/>
      <c r="AZ8" s="105"/>
      <c r="BA8" s="105">
        <v>14</v>
      </c>
      <c r="BB8" s="121"/>
      <c r="BC8" s="121"/>
      <c r="BD8" s="112" t="s">
        <v>138</v>
      </c>
      <c r="BF8" s="113" t="s">
        <v>107</v>
      </c>
      <c r="BG8" s="113">
        <v>0</v>
      </c>
      <c r="BU8" s="114" t="s">
        <v>157</v>
      </c>
      <c r="BV8" s="98">
        <v>2</v>
      </c>
    </row>
    <row r="9" spans="2:74" x14ac:dyDescent="0.25">
      <c r="B9" s="114" t="str">
        <f>GANJIL!B10</f>
        <v>PAI Aqidah</v>
      </c>
      <c r="C9" s="98">
        <f>GANJIL!C10</f>
        <v>1</v>
      </c>
      <c r="D9" s="98">
        <f>GANJIL!D10</f>
        <v>0</v>
      </c>
      <c r="E9" s="105">
        <f t="shared" ref="E9:E18" si="0">P9+S9+V9+Y9+AB9+AE9+AH9+AK9+AN9+AQ9+AT9+AW9+AZ9+BC9</f>
        <v>0</v>
      </c>
      <c r="F9" s="116">
        <f>IF(AND(E9=0),0,C9)</f>
        <v>0</v>
      </c>
      <c r="G9" s="116">
        <f>D9</f>
        <v>0</v>
      </c>
      <c r="H9" s="122">
        <f t="shared" ref="H9:H18" si="1">IF(AND(D9=$BF$3),$BG$3,IF(AND(D9=$BF$4),$BG$4,IF(AND(D9=$BF$5),$BG$5,IF(AND(D9=$BF$6),$BG$6,IF(AND(D9=$BF$7),$BG$7,IF(AND(D9=$BF$8),$BG$8,IF(AND(D9=$BF$9),$BG$9,IF(AND(D9=$BF$10),$BG$10))))))))</f>
        <v>0</v>
      </c>
      <c r="I9" s="116">
        <f>H9*C9</f>
        <v>0</v>
      </c>
      <c r="J9" s="122">
        <f>IF(AND(H9&gt;1),0,C9)</f>
        <v>1</v>
      </c>
      <c r="K9" s="122">
        <f>IF(AND(J9=0),C9,0)</f>
        <v>0</v>
      </c>
      <c r="L9" s="122" t="str">
        <f>IF(AND(J9=0),"lulus","belum")</f>
        <v>belum</v>
      </c>
      <c r="M9" s="123"/>
      <c r="N9" s="122">
        <f>GANJIL!N10</f>
        <v>0</v>
      </c>
      <c r="O9" s="116">
        <f>IF(AND(N9=$BJ$3),$C$9,0)</f>
        <v>0</v>
      </c>
      <c r="P9" s="116">
        <f>IF(AND(N9&gt;0),1,0)</f>
        <v>0</v>
      </c>
      <c r="Q9" s="122">
        <f>GENAP!Q10</f>
        <v>0</v>
      </c>
      <c r="R9" s="116">
        <f>IF(AND(Q9=$BJ$3),$C$9,0)</f>
        <v>0</v>
      </c>
      <c r="S9" s="116">
        <f>IF(AND(Q9&gt;0),1,0)</f>
        <v>0</v>
      </c>
      <c r="T9" s="122">
        <f>GANJIL!T10</f>
        <v>0</v>
      </c>
      <c r="U9" s="116">
        <f>IF(AND(T9=$BJ$3),$C$9,0)</f>
        <v>0</v>
      </c>
      <c r="V9" s="116">
        <f>IF(AND(T9&gt;0),1,0)</f>
        <v>0</v>
      </c>
      <c r="W9" s="122">
        <f>GENAP!W10</f>
        <v>0</v>
      </c>
      <c r="X9" s="116">
        <f>IF(AND(W9=$BJ$3),$C$9,0)</f>
        <v>0</v>
      </c>
      <c r="Y9" s="116">
        <f>IF(AND(W9&gt;0),1,0)</f>
        <v>0</v>
      </c>
      <c r="Z9" s="122">
        <f>GANJIL!Z10</f>
        <v>0</v>
      </c>
      <c r="AA9" s="116">
        <f>IF(AND(Z9=$BJ$3),$C$9,0)</f>
        <v>0</v>
      </c>
      <c r="AB9" s="116">
        <f>IF(AND(Z9&gt;0),1,0)</f>
        <v>0</v>
      </c>
      <c r="AC9" s="122">
        <f>GENAP!AC10</f>
        <v>0</v>
      </c>
      <c r="AD9" s="116">
        <f>IF(AND(AC9=$BJ$3),$C$9,0)</f>
        <v>0</v>
      </c>
      <c r="AE9" s="116">
        <f>IF(AND(AC9&gt;0),1,0)</f>
        <v>0</v>
      </c>
      <c r="AF9" s="122">
        <f>GANJIL!AF10</f>
        <v>0</v>
      </c>
      <c r="AG9" s="116">
        <f>IF(AND(AF9=$BJ$3),$C$9,0)</f>
        <v>0</v>
      </c>
      <c r="AH9" s="116">
        <f>IF(AND(AF9&gt;0),1,0)</f>
        <v>0</v>
      </c>
      <c r="AI9" s="122">
        <f>GENAP!AI10</f>
        <v>0</v>
      </c>
      <c r="AJ9" s="116">
        <f>IF(AND(AI9=$BJ$3),$C$9,0)</f>
        <v>0</v>
      </c>
      <c r="AK9" s="116">
        <f>IF(AND(AI9&gt;0),1,0)</f>
        <v>0</v>
      </c>
      <c r="AL9" s="122">
        <f>GANJIL!AL10</f>
        <v>0</v>
      </c>
      <c r="AM9" s="116">
        <f>IF(AND(AL9=$BJ$3),$C$9,0)</f>
        <v>0</v>
      </c>
      <c r="AN9" s="116">
        <f>IF(AND(AL9&gt;0),1,0)</f>
        <v>0</v>
      </c>
      <c r="AO9" s="122">
        <f>GENAP!AO10</f>
        <v>0</v>
      </c>
      <c r="AP9" s="116">
        <f>IF(AND(AO9=$BJ$3),$C$9,0)</f>
        <v>0</v>
      </c>
      <c r="AQ9" s="116">
        <f>IF(AND(AO9&gt;0),1,0)</f>
        <v>0</v>
      </c>
      <c r="AR9" s="122">
        <f>GANJIL!AR10</f>
        <v>0</v>
      </c>
      <c r="AS9" s="116">
        <f>IF(AND(AR9=$BJ$3),$C$9,0)</f>
        <v>0</v>
      </c>
      <c r="AT9" s="116">
        <f>IF(AND(AR9&gt;0),1,0)</f>
        <v>0</v>
      </c>
      <c r="AU9" s="122">
        <f>GENAP!AU10</f>
        <v>0</v>
      </c>
      <c r="AV9" s="116">
        <f>IF(AND(AU9=$BJ$3),$C$9,0)</f>
        <v>0</v>
      </c>
      <c r="AW9" s="116">
        <f>IF(AND(AU9&gt;0),1,0)</f>
        <v>0</v>
      </c>
      <c r="AX9" s="122">
        <f>GANJIL!AX10</f>
        <v>0</v>
      </c>
      <c r="AY9" s="116">
        <f>IF(AND(AX9=$BJ$3),$C$9,0)</f>
        <v>0</v>
      </c>
      <c r="AZ9" s="116">
        <f>IF(AND(AX9&gt;0),1,0)</f>
        <v>0</v>
      </c>
      <c r="BA9" s="122">
        <f>GENAP!BA10</f>
        <v>0</v>
      </c>
      <c r="BB9" s="116">
        <f>IF(AND(BA9=$BJ$3),$C$9,0)</f>
        <v>0</v>
      </c>
      <c r="BC9" s="116">
        <f>IF(AND(BA9&gt;0),1,0)</f>
        <v>0</v>
      </c>
      <c r="BD9" s="112" t="s">
        <v>138</v>
      </c>
      <c r="BF9" s="113" t="s">
        <v>108</v>
      </c>
      <c r="BG9" s="113">
        <v>0</v>
      </c>
      <c r="BU9" s="114" t="s">
        <v>158</v>
      </c>
      <c r="BV9" s="98">
        <v>2</v>
      </c>
    </row>
    <row r="10" spans="2:74" x14ac:dyDescent="0.25">
      <c r="B10" s="114" t="str">
        <f>GANJIL!B11</f>
        <v>Bahasa Arab I</v>
      </c>
      <c r="C10" s="98">
        <f>GANJIL!C11</f>
        <v>2</v>
      </c>
      <c r="D10" s="98">
        <f>GANJIL!D11</f>
        <v>0</v>
      </c>
      <c r="E10" s="105">
        <f t="shared" si="0"/>
        <v>0</v>
      </c>
      <c r="F10" s="116">
        <f t="shared" ref="F10:F18" si="2">IF(AND(E10=0),0,C10)</f>
        <v>0</v>
      </c>
      <c r="G10" s="116">
        <f t="shared" ref="G10:G73" si="3">D10</f>
        <v>0</v>
      </c>
      <c r="H10" s="122">
        <f t="shared" si="1"/>
        <v>0</v>
      </c>
      <c r="I10" s="116">
        <f t="shared" ref="I10:I18" si="4">H10*C10</f>
        <v>0</v>
      </c>
      <c r="J10" s="122">
        <f t="shared" ref="J10:J18" si="5">IF(AND(H10&gt;1),0,C10)</f>
        <v>2</v>
      </c>
      <c r="K10" s="122">
        <f t="shared" ref="K10:K18" si="6">IF(AND(J10=0),C10,0)</f>
        <v>0</v>
      </c>
      <c r="L10" s="122" t="str">
        <f t="shared" ref="L10:L18" si="7">IF(AND(J10=0),"lulus","belum")</f>
        <v>belum</v>
      </c>
      <c r="M10" s="123"/>
      <c r="N10" s="122">
        <f>GANJIL!N11</f>
        <v>0</v>
      </c>
      <c r="O10" s="116">
        <f>IF(AND(N10=$BJ$3),$C$10,0)</f>
        <v>0</v>
      </c>
      <c r="P10" s="116">
        <f t="shared" ref="P10:P18" si="8">IF(AND(N10&gt;0),1,0)</f>
        <v>0</v>
      </c>
      <c r="Q10" s="122">
        <f>GENAP!Q11</f>
        <v>0</v>
      </c>
      <c r="R10" s="116">
        <f>IF(AND(Q10=$BJ$3),$C$10,0)</f>
        <v>0</v>
      </c>
      <c r="S10" s="116">
        <f t="shared" ref="S10:S18" si="9">IF(AND(Q10&gt;0),1,0)</f>
        <v>0</v>
      </c>
      <c r="T10" s="122">
        <f>GANJIL!T11</f>
        <v>0</v>
      </c>
      <c r="U10" s="116">
        <f>IF(AND(T10=$BJ$3),$C$10,0)</f>
        <v>0</v>
      </c>
      <c r="V10" s="116">
        <f t="shared" ref="V10:V18" si="10">IF(AND(T10&gt;0),1,0)</f>
        <v>0</v>
      </c>
      <c r="W10" s="122">
        <f>GENAP!W11</f>
        <v>0</v>
      </c>
      <c r="X10" s="116">
        <f>IF(AND(W10=$BJ$3),$C$10,0)</f>
        <v>0</v>
      </c>
      <c r="Y10" s="116">
        <f t="shared" ref="Y10:Y18" si="11">IF(AND(W10&gt;0),1,0)</f>
        <v>0</v>
      </c>
      <c r="Z10" s="122">
        <f>GANJIL!Z11</f>
        <v>0</v>
      </c>
      <c r="AA10" s="116">
        <f>IF(AND(Z10=$BJ$3),$C$10,0)</f>
        <v>0</v>
      </c>
      <c r="AB10" s="116">
        <f t="shared" ref="AB10:AB18" si="12">IF(AND(Z10&gt;0),1,0)</f>
        <v>0</v>
      </c>
      <c r="AC10" s="122">
        <f>GENAP!AC11</f>
        <v>0</v>
      </c>
      <c r="AD10" s="116">
        <f>IF(AND(AC10=$BJ$3),$C$10,0)</f>
        <v>0</v>
      </c>
      <c r="AE10" s="116">
        <f t="shared" ref="AE10:AE18" si="13">IF(AND(AC10&gt;0),1,0)</f>
        <v>0</v>
      </c>
      <c r="AF10" s="122">
        <f>GANJIL!AF11</f>
        <v>0</v>
      </c>
      <c r="AG10" s="116">
        <f>IF(AND(AF10=$BJ$3),$C$10,0)</f>
        <v>0</v>
      </c>
      <c r="AH10" s="116">
        <f t="shared" ref="AH10:AH18" si="14">IF(AND(AF10&gt;0),1,0)</f>
        <v>0</v>
      </c>
      <c r="AI10" s="122">
        <f>GENAP!AI11</f>
        <v>0</v>
      </c>
      <c r="AJ10" s="116">
        <f>IF(AND(AI10=$BJ$3),$C$10,0)</f>
        <v>0</v>
      </c>
      <c r="AK10" s="116">
        <f t="shared" ref="AK10:AK18" si="15">IF(AND(AI10&gt;0),1,0)</f>
        <v>0</v>
      </c>
      <c r="AL10" s="122">
        <f>GANJIL!AL11</f>
        <v>0</v>
      </c>
      <c r="AM10" s="116">
        <f>IF(AND(AL10=$BJ$3),$C$10,0)</f>
        <v>0</v>
      </c>
      <c r="AN10" s="116">
        <f t="shared" ref="AN10:AN18" si="16">IF(AND(AL10&gt;0),1,0)</f>
        <v>0</v>
      </c>
      <c r="AO10" s="122">
        <f>GENAP!AO11</f>
        <v>0</v>
      </c>
      <c r="AP10" s="116">
        <f>IF(AND(AO10=$BJ$3),$C$10,0)</f>
        <v>0</v>
      </c>
      <c r="AQ10" s="116">
        <f t="shared" ref="AQ10:AQ18" si="17">IF(AND(AO10&gt;0),1,0)</f>
        <v>0</v>
      </c>
      <c r="AR10" s="122">
        <f>GANJIL!AR11</f>
        <v>0</v>
      </c>
      <c r="AS10" s="116">
        <f>IF(AND(AR10=$BJ$3),$C$10,0)</f>
        <v>0</v>
      </c>
      <c r="AT10" s="116">
        <f t="shared" ref="AT10:AT18" si="18">IF(AND(AR10&gt;0),1,0)</f>
        <v>0</v>
      </c>
      <c r="AU10" s="122">
        <f>GENAP!AU11</f>
        <v>0</v>
      </c>
      <c r="AV10" s="116">
        <f>IF(AND(AU10=$BJ$3),$C$10,0)</f>
        <v>0</v>
      </c>
      <c r="AW10" s="116">
        <f t="shared" ref="AW10:AW18" si="19">IF(AND(AU10&gt;0),1,0)</f>
        <v>0</v>
      </c>
      <c r="AX10" s="122">
        <f>GANJIL!AX11</f>
        <v>0</v>
      </c>
      <c r="AY10" s="116">
        <f>IF(AND(AX10=$BJ$3),$C$10,0)</f>
        <v>0</v>
      </c>
      <c r="AZ10" s="116">
        <f t="shared" ref="AZ10:AZ18" si="20">IF(AND(AX10&gt;0),1,0)</f>
        <v>0</v>
      </c>
      <c r="BA10" s="122">
        <f>GENAP!BA11</f>
        <v>0</v>
      </c>
      <c r="BB10" s="116">
        <f>IF(AND(BA10=$BJ$3),$C$10,0)</f>
        <v>0</v>
      </c>
      <c r="BC10" s="116">
        <f t="shared" ref="BC10:BC18" si="21">IF(AND(BA10&gt;0),1,0)</f>
        <v>0</v>
      </c>
      <c r="BD10" s="112" t="s">
        <v>138</v>
      </c>
      <c r="BU10" s="124" t="s">
        <v>118</v>
      </c>
      <c r="BV10" s="98">
        <v>2</v>
      </c>
    </row>
    <row r="11" spans="2:74" x14ac:dyDescent="0.25">
      <c r="B11" s="114" t="str">
        <f>GANJIL!B12</f>
        <v>Matematika Dasar</v>
      </c>
      <c r="C11" s="98">
        <f>GANJIL!C12</f>
        <v>3</v>
      </c>
      <c r="D11" s="98">
        <f>GANJIL!D12</f>
        <v>0</v>
      </c>
      <c r="E11" s="105">
        <f t="shared" si="0"/>
        <v>0</v>
      </c>
      <c r="F11" s="116">
        <f t="shared" si="2"/>
        <v>0</v>
      </c>
      <c r="G11" s="116">
        <f t="shared" si="3"/>
        <v>0</v>
      </c>
      <c r="H11" s="122">
        <f t="shared" si="1"/>
        <v>0</v>
      </c>
      <c r="I11" s="116">
        <f t="shared" si="4"/>
        <v>0</v>
      </c>
      <c r="J11" s="122">
        <f t="shared" ref="J11:J16" si="22">IF(AND(H11=0),C11,0)</f>
        <v>3</v>
      </c>
      <c r="K11" s="122">
        <f t="shared" si="6"/>
        <v>0</v>
      </c>
      <c r="L11" s="122" t="str">
        <f t="shared" si="7"/>
        <v>belum</v>
      </c>
      <c r="M11" s="123"/>
      <c r="N11" s="122">
        <f>GANJIL!N12</f>
        <v>0</v>
      </c>
      <c r="O11" s="116">
        <f>IF(AND(N11=$BJ$3),$C$11,0)</f>
        <v>0</v>
      </c>
      <c r="P11" s="116">
        <f t="shared" si="8"/>
        <v>0</v>
      </c>
      <c r="Q11" s="122">
        <f>GENAP!Q12</f>
        <v>0</v>
      </c>
      <c r="R11" s="116">
        <f>IF(AND(Q11=$BJ$3),$C$11,0)</f>
        <v>0</v>
      </c>
      <c r="S11" s="116">
        <f t="shared" si="9"/>
        <v>0</v>
      </c>
      <c r="T11" s="122">
        <f>GANJIL!T12</f>
        <v>0</v>
      </c>
      <c r="U11" s="116">
        <f>IF(AND(T11=$BJ$3),$C$11,0)</f>
        <v>0</v>
      </c>
      <c r="V11" s="116">
        <f t="shared" si="10"/>
        <v>0</v>
      </c>
      <c r="W11" s="122">
        <f>GENAP!W12</f>
        <v>0</v>
      </c>
      <c r="X11" s="116">
        <f>IF(AND(W11=$BJ$3),$C$11,0)</f>
        <v>0</v>
      </c>
      <c r="Y11" s="116">
        <f t="shared" si="11"/>
        <v>0</v>
      </c>
      <c r="Z11" s="122">
        <f>GANJIL!Z12</f>
        <v>0</v>
      </c>
      <c r="AA11" s="116">
        <f>IF(AND(Z11=$BJ$3),$C$11,0)</f>
        <v>0</v>
      </c>
      <c r="AB11" s="116">
        <f t="shared" si="12"/>
        <v>0</v>
      </c>
      <c r="AC11" s="122">
        <f>GENAP!AC12</f>
        <v>0</v>
      </c>
      <c r="AD11" s="116">
        <f>IF(AND(AC11=$BJ$3),$C$11,0)</f>
        <v>0</v>
      </c>
      <c r="AE11" s="116">
        <f t="shared" si="13"/>
        <v>0</v>
      </c>
      <c r="AF11" s="122">
        <f>GANJIL!AF12</f>
        <v>0</v>
      </c>
      <c r="AG11" s="116">
        <f>IF(AND(AF11=$BJ$3),$C$11,0)</f>
        <v>0</v>
      </c>
      <c r="AH11" s="116">
        <f t="shared" si="14"/>
        <v>0</v>
      </c>
      <c r="AI11" s="122">
        <f>GENAP!AI12</f>
        <v>0</v>
      </c>
      <c r="AJ11" s="116">
        <f>IF(AND(AI11=$BJ$3),$C$11,0)</f>
        <v>0</v>
      </c>
      <c r="AK11" s="116">
        <f t="shared" si="15"/>
        <v>0</v>
      </c>
      <c r="AL11" s="122">
        <f>GANJIL!AL12</f>
        <v>0</v>
      </c>
      <c r="AM11" s="116">
        <f>IF(AND(AL11=$BJ$3),$C$11,0)</f>
        <v>0</v>
      </c>
      <c r="AN11" s="116">
        <f t="shared" si="16"/>
        <v>0</v>
      </c>
      <c r="AO11" s="122">
        <f>GENAP!AO12</f>
        <v>0</v>
      </c>
      <c r="AP11" s="116">
        <f>IF(AND(AO11=$BJ$3),$C$11,0)</f>
        <v>0</v>
      </c>
      <c r="AQ11" s="116">
        <f t="shared" si="17"/>
        <v>0</v>
      </c>
      <c r="AR11" s="122">
        <f>GANJIL!AR12</f>
        <v>0</v>
      </c>
      <c r="AS11" s="116">
        <f>IF(AND(AR11=$BJ$3),$C$11,0)</f>
        <v>0</v>
      </c>
      <c r="AT11" s="116">
        <f t="shared" si="18"/>
        <v>0</v>
      </c>
      <c r="AU11" s="122">
        <f>GENAP!AU12</f>
        <v>0</v>
      </c>
      <c r="AV11" s="116">
        <f>IF(AND(AU11=$BJ$3),$C$11,0)</f>
        <v>0</v>
      </c>
      <c r="AW11" s="116">
        <f t="shared" si="19"/>
        <v>0</v>
      </c>
      <c r="AX11" s="122">
        <f>GANJIL!AX12</f>
        <v>0</v>
      </c>
      <c r="AY11" s="116">
        <f>IF(AND(AX11=$BJ$3),$C$11,0)</f>
        <v>0</v>
      </c>
      <c r="AZ11" s="116">
        <f t="shared" si="20"/>
        <v>0</v>
      </c>
      <c r="BA11" s="122">
        <f>GENAP!BA12</f>
        <v>0</v>
      </c>
      <c r="BB11" s="116">
        <f>IF(AND(BA11=$BJ$3),$C$11,0)</f>
        <v>0</v>
      </c>
      <c r="BC11" s="116">
        <f t="shared" si="21"/>
        <v>0</v>
      </c>
      <c r="BD11" s="112" t="s">
        <v>138</v>
      </c>
      <c r="BU11" s="124" t="s">
        <v>119</v>
      </c>
      <c r="BV11" s="98">
        <v>2</v>
      </c>
    </row>
    <row r="12" spans="2:74" x14ac:dyDescent="0.25">
      <c r="B12" s="114" t="str">
        <f>GANJIL!B13</f>
        <v>Fisika Dasar I</v>
      </c>
      <c r="C12" s="98">
        <f>GANJIL!C13</f>
        <v>2</v>
      </c>
      <c r="D12" s="98">
        <f>GANJIL!D13</f>
        <v>0</v>
      </c>
      <c r="E12" s="105">
        <f t="shared" si="0"/>
        <v>0</v>
      </c>
      <c r="F12" s="116">
        <f t="shared" si="2"/>
        <v>0</v>
      </c>
      <c r="G12" s="116">
        <f t="shared" si="3"/>
        <v>0</v>
      </c>
      <c r="H12" s="122">
        <f t="shared" si="1"/>
        <v>0</v>
      </c>
      <c r="I12" s="116">
        <f t="shared" si="4"/>
        <v>0</v>
      </c>
      <c r="J12" s="122">
        <f t="shared" si="22"/>
        <v>2</v>
      </c>
      <c r="K12" s="122">
        <f t="shared" si="6"/>
        <v>0</v>
      </c>
      <c r="L12" s="122" t="str">
        <f t="shared" si="7"/>
        <v>belum</v>
      </c>
      <c r="M12" s="123"/>
      <c r="N12" s="122">
        <f>GANJIL!N13</f>
        <v>0</v>
      </c>
      <c r="O12" s="116">
        <f>IF(AND(N12=$BJ$3),$C$12,0)</f>
        <v>0</v>
      </c>
      <c r="P12" s="116">
        <f t="shared" si="8"/>
        <v>0</v>
      </c>
      <c r="Q12" s="122">
        <f>GENAP!Q13</f>
        <v>0</v>
      </c>
      <c r="R12" s="116">
        <f>IF(AND(Q12=$BJ$3),$C$12,0)</f>
        <v>0</v>
      </c>
      <c r="S12" s="116">
        <f t="shared" si="9"/>
        <v>0</v>
      </c>
      <c r="T12" s="122">
        <f>GANJIL!T13</f>
        <v>0</v>
      </c>
      <c r="U12" s="116">
        <f>IF(AND(T12=$BJ$3),$C$12,0)</f>
        <v>0</v>
      </c>
      <c r="V12" s="116">
        <f t="shared" si="10"/>
        <v>0</v>
      </c>
      <c r="W12" s="122">
        <f>GENAP!W13</f>
        <v>0</v>
      </c>
      <c r="X12" s="116">
        <f>IF(AND(W12=$BJ$3),$C$12,0)</f>
        <v>0</v>
      </c>
      <c r="Y12" s="116">
        <f t="shared" si="11"/>
        <v>0</v>
      </c>
      <c r="Z12" s="122">
        <f>GANJIL!Z13</f>
        <v>0</v>
      </c>
      <c r="AA12" s="116">
        <f>IF(AND(Z12=$BJ$3),$C$12,0)</f>
        <v>0</v>
      </c>
      <c r="AB12" s="116">
        <f t="shared" si="12"/>
        <v>0</v>
      </c>
      <c r="AC12" s="122">
        <f>GENAP!AC13</f>
        <v>0</v>
      </c>
      <c r="AD12" s="116">
        <f>IF(AND(AC12=$BJ$3),$C$12,0)</f>
        <v>0</v>
      </c>
      <c r="AE12" s="116">
        <f t="shared" si="13"/>
        <v>0</v>
      </c>
      <c r="AF12" s="122">
        <f>GANJIL!AF13</f>
        <v>0</v>
      </c>
      <c r="AG12" s="116">
        <f>IF(AND(AF12=$BJ$3),$C$12,0)</f>
        <v>0</v>
      </c>
      <c r="AH12" s="116">
        <f t="shared" si="14"/>
        <v>0</v>
      </c>
      <c r="AI12" s="122">
        <f>GENAP!AI13</f>
        <v>0</v>
      </c>
      <c r="AJ12" s="116">
        <f>IF(AND(AI12=$BJ$3),$C$12,0)</f>
        <v>0</v>
      </c>
      <c r="AK12" s="116">
        <f t="shared" si="15"/>
        <v>0</v>
      </c>
      <c r="AL12" s="122">
        <f>GANJIL!AL13</f>
        <v>0</v>
      </c>
      <c r="AM12" s="116">
        <f>IF(AND(AL12=$BJ$3),$C$12,0)</f>
        <v>0</v>
      </c>
      <c r="AN12" s="116">
        <f t="shared" si="16"/>
        <v>0</v>
      </c>
      <c r="AO12" s="122">
        <f>GENAP!AO13</f>
        <v>0</v>
      </c>
      <c r="AP12" s="116">
        <f>IF(AND(AO12=$BJ$3),$C$12,0)</f>
        <v>0</v>
      </c>
      <c r="AQ12" s="116">
        <f t="shared" si="17"/>
        <v>0</v>
      </c>
      <c r="AR12" s="122">
        <f>GANJIL!AR13</f>
        <v>0</v>
      </c>
      <c r="AS12" s="116">
        <f>IF(AND(AR12=$BJ$3),$C$12,0)</f>
        <v>0</v>
      </c>
      <c r="AT12" s="116">
        <f t="shared" si="18"/>
        <v>0</v>
      </c>
      <c r="AU12" s="122">
        <f>GENAP!AU13</f>
        <v>0</v>
      </c>
      <c r="AV12" s="116">
        <f>IF(AND(AU12=$BJ$3),$C$12,0)</f>
        <v>0</v>
      </c>
      <c r="AW12" s="116">
        <f t="shared" si="19"/>
        <v>0</v>
      </c>
      <c r="AX12" s="122">
        <f>GANJIL!AX13</f>
        <v>0</v>
      </c>
      <c r="AY12" s="116">
        <f>IF(AND(AX12=$BJ$3),$C$12,0)</f>
        <v>0</v>
      </c>
      <c r="AZ12" s="116">
        <f t="shared" si="20"/>
        <v>0</v>
      </c>
      <c r="BA12" s="122">
        <f>GENAP!BA13</f>
        <v>0</v>
      </c>
      <c r="BB12" s="116">
        <f>IF(AND(BA12=$BJ$3),$C$12,0)</f>
        <v>0</v>
      </c>
      <c r="BC12" s="116">
        <f t="shared" si="21"/>
        <v>0</v>
      </c>
      <c r="BD12" s="112" t="s">
        <v>138</v>
      </c>
      <c r="BU12" s="124"/>
      <c r="BV12" s="124"/>
    </row>
    <row r="13" spans="2:74" x14ac:dyDescent="0.25">
      <c r="B13" s="114" t="str">
        <f>GANJIL!B14</f>
        <v>Kimia Dasar</v>
      </c>
      <c r="C13" s="98">
        <f>GANJIL!C14</f>
        <v>2</v>
      </c>
      <c r="D13" s="98">
        <f>GANJIL!D14</f>
        <v>0</v>
      </c>
      <c r="E13" s="105">
        <f t="shared" si="0"/>
        <v>0</v>
      </c>
      <c r="F13" s="116">
        <f t="shared" si="2"/>
        <v>0</v>
      </c>
      <c r="G13" s="116">
        <f t="shared" si="3"/>
        <v>0</v>
      </c>
      <c r="H13" s="122">
        <f t="shared" si="1"/>
        <v>0</v>
      </c>
      <c r="I13" s="116">
        <f t="shared" si="4"/>
        <v>0</v>
      </c>
      <c r="J13" s="122">
        <f t="shared" si="22"/>
        <v>2</v>
      </c>
      <c r="K13" s="122">
        <f t="shared" si="6"/>
        <v>0</v>
      </c>
      <c r="L13" s="122" t="str">
        <f t="shared" si="7"/>
        <v>belum</v>
      </c>
      <c r="M13" s="123"/>
      <c r="N13" s="122">
        <f>GANJIL!N14</f>
        <v>0</v>
      </c>
      <c r="O13" s="116">
        <f>IF(AND(N13=$BJ$3),$C$13,0)</f>
        <v>0</v>
      </c>
      <c r="P13" s="116">
        <f t="shared" si="8"/>
        <v>0</v>
      </c>
      <c r="Q13" s="122">
        <f>GENAP!Q14</f>
        <v>0</v>
      </c>
      <c r="R13" s="116">
        <f>IF(AND(Q13=$BJ$3),$C$13,0)</f>
        <v>0</v>
      </c>
      <c r="S13" s="116">
        <f t="shared" si="9"/>
        <v>0</v>
      </c>
      <c r="T13" s="122">
        <f>GANJIL!T14</f>
        <v>0</v>
      </c>
      <c r="U13" s="116">
        <f>IF(AND(T13=$BJ$3),$C$13,0)</f>
        <v>0</v>
      </c>
      <c r="V13" s="116">
        <f t="shared" si="10"/>
        <v>0</v>
      </c>
      <c r="W13" s="122">
        <f>GENAP!W14</f>
        <v>0</v>
      </c>
      <c r="X13" s="116">
        <f>IF(AND(W13=$BJ$3),$C$13,0)</f>
        <v>0</v>
      </c>
      <c r="Y13" s="116">
        <f t="shared" si="11"/>
        <v>0</v>
      </c>
      <c r="Z13" s="122">
        <f>GANJIL!Z14</f>
        <v>0</v>
      </c>
      <c r="AA13" s="116">
        <f>IF(AND(Z13=$BJ$3),$C$13,0)</f>
        <v>0</v>
      </c>
      <c r="AB13" s="116">
        <f t="shared" si="12"/>
        <v>0</v>
      </c>
      <c r="AC13" s="122">
        <f>GENAP!AC14</f>
        <v>0</v>
      </c>
      <c r="AD13" s="116">
        <f>IF(AND(AC13=$BJ$3),$C$13,0)</f>
        <v>0</v>
      </c>
      <c r="AE13" s="116">
        <f t="shared" si="13"/>
        <v>0</v>
      </c>
      <c r="AF13" s="122">
        <f>GANJIL!AF14</f>
        <v>0</v>
      </c>
      <c r="AG13" s="116">
        <f>IF(AND(AF13=$BJ$3),$C$13,0)</f>
        <v>0</v>
      </c>
      <c r="AH13" s="116">
        <f t="shared" si="14"/>
        <v>0</v>
      </c>
      <c r="AI13" s="122">
        <f>GENAP!AI14</f>
        <v>0</v>
      </c>
      <c r="AJ13" s="116">
        <f>IF(AND(AI13=$BJ$3),$C$13,0)</f>
        <v>0</v>
      </c>
      <c r="AK13" s="116">
        <f t="shared" si="15"/>
        <v>0</v>
      </c>
      <c r="AL13" s="122">
        <f>GANJIL!AL14</f>
        <v>0</v>
      </c>
      <c r="AM13" s="116">
        <f>IF(AND(AL13=$BJ$3),$C$13,0)</f>
        <v>0</v>
      </c>
      <c r="AN13" s="116">
        <f t="shared" si="16"/>
        <v>0</v>
      </c>
      <c r="AO13" s="122">
        <f>GENAP!AO14</f>
        <v>0</v>
      </c>
      <c r="AP13" s="116">
        <f>IF(AND(AO13=$BJ$3),$C$13,0)</f>
        <v>0</v>
      </c>
      <c r="AQ13" s="116">
        <f t="shared" si="17"/>
        <v>0</v>
      </c>
      <c r="AR13" s="122">
        <f>GANJIL!AR14</f>
        <v>0</v>
      </c>
      <c r="AS13" s="116">
        <f>IF(AND(AR13=$BJ$3),$C$13,0)</f>
        <v>0</v>
      </c>
      <c r="AT13" s="116">
        <f t="shared" si="18"/>
        <v>0</v>
      </c>
      <c r="AU13" s="122">
        <f>GENAP!AU14</f>
        <v>0</v>
      </c>
      <c r="AV13" s="116">
        <f>IF(AND(AU13=$BJ$3),$C$13,0)</f>
        <v>0</v>
      </c>
      <c r="AW13" s="116">
        <f t="shared" si="19"/>
        <v>0</v>
      </c>
      <c r="AX13" s="122">
        <f>GANJIL!AX14</f>
        <v>0</v>
      </c>
      <c r="AY13" s="116">
        <f>IF(AND(AX13=$BJ$3),$C$13,0)</f>
        <v>0</v>
      </c>
      <c r="AZ13" s="116">
        <f t="shared" si="20"/>
        <v>0</v>
      </c>
      <c r="BA13" s="122">
        <f>GENAP!BA14</f>
        <v>0</v>
      </c>
      <c r="BB13" s="116">
        <f>IF(AND(BA13=$BJ$3),$C$13,0)</f>
        <v>0</v>
      </c>
      <c r="BC13" s="116">
        <f t="shared" si="21"/>
        <v>0</v>
      </c>
      <c r="BD13" s="112" t="s">
        <v>138</v>
      </c>
      <c r="BU13" s="125" t="s">
        <v>144</v>
      </c>
      <c r="BV13" s="107"/>
    </row>
    <row r="14" spans="2:74" x14ac:dyDescent="0.25">
      <c r="B14" s="114" t="str">
        <f>GANJIL!B15</f>
        <v>Bahasa Indonesia</v>
      </c>
      <c r="C14" s="98">
        <f>GANJIL!C15</f>
        <v>2</v>
      </c>
      <c r="D14" s="98">
        <f>GANJIL!D15</f>
        <v>0</v>
      </c>
      <c r="E14" s="105">
        <f t="shared" si="0"/>
        <v>0</v>
      </c>
      <c r="F14" s="116">
        <f t="shared" si="2"/>
        <v>0</v>
      </c>
      <c r="G14" s="116">
        <f t="shared" si="3"/>
        <v>0</v>
      </c>
      <c r="H14" s="122">
        <f t="shared" si="1"/>
        <v>0</v>
      </c>
      <c r="I14" s="116">
        <f t="shared" si="4"/>
        <v>0</v>
      </c>
      <c r="J14" s="122">
        <f t="shared" si="22"/>
        <v>2</v>
      </c>
      <c r="K14" s="122">
        <f t="shared" si="6"/>
        <v>0</v>
      </c>
      <c r="L14" s="122" t="str">
        <f t="shared" si="7"/>
        <v>belum</v>
      </c>
      <c r="M14" s="123"/>
      <c r="N14" s="122">
        <f>GANJIL!N15</f>
        <v>0</v>
      </c>
      <c r="O14" s="116">
        <f>IF(AND(N14=$BJ$3),$C$14,0)</f>
        <v>0</v>
      </c>
      <c r="P14" s="116">
        <f t="shared" si="8"/>
        <v>0</v>
      </c>
      <c r="Q14" s="122">
        <f>GENAP!Q15</f>
        <v>0</v>
      </c>
      <c r="R14" s="116">
        <f>IF(AND(Q14=$BJ$3),$C$14,0)</f>
        <v>0</v>
      </c>
      <c r="S14" s="116">
        <f t="shared" si="9"/>
        <v>0</v>
      </c>
      <c r="T14" s="122">
        <f>GANJIL!T15</f>
        <v>0</v>
      </c>
      <c r="U14" s="116">
        <f>IF(AND(T14=$BJ$3),$C$14,0)</f>
        <v>0</v>
      </c>
      <c r="V14" s="116">
        <f t="shared" si="10"/>
        <v>0</v>
      </c>
      <c r="W14" s="122">
        <f>GENAP!W15</f>
        <v>0</v>
      </c>
      <c r="X14" s="116">
        <f>IF(AND(W14=$BJ$3),$C$14,0)</f>
        <v>0</v>
      </c>
      <c r="Y14" s="116">
        <f t="shared" si="11"/>
        <v>0</v>
      </c>
      <c r="Z14" s="122">
        <f>GANJIL!Z15</f>
        <v>0</v>
      </c>
      <c r="AA14" s="116">
        <f>IF(AND(Z14=$BJ$3),$C$14,0)</f>
        <v>0</v>
      </c>
      <c r="AB14" s="116">
        <f t="shared" si="12"/>
        <v>0</v>
      </c>
      <c r="AC14" s="122">
        <f>GENAP!AC15</f>
        <v>0</v>
      </c>
      <c r="AD14" s="116">
        <f>IF(AND(AC14=$BJ$3),$C$14,0)</f>
        <v>0</v>
      </c>
      <c r="AE14" s="116">
        <f t="shared" si="13"/>
        <v>0</v>
      </c>
      <c r="AF14" s="122">
        <f>GANJIL!AF15</f>
        <v>0</v>
      </c>
      <c r="AG14" s="116">
        <f>IF(AND(AF14=$BJ$3),$C$14,0)</f>
        <v>0</v>
      </c>
      <c r="AH14" s="116">
        <f t="shared" si="14"/>
        <v>0</v>
      </c>
      <c r="AI14" s="122">
        <f>GENAP!AI15</f>
        <v>0</v>
      </c>
      <c r="AJ14" s="116">
        <f>IF(AND(AI14=$BJ$3),$C$14,0)</f>
        <v>0</v>
      </c>
      <c r="AK14" s="116">
        <f t="shared" si="15"/>
        <v>0</v>
      </c>
      <c r="AL14" s="122">
        <f>GANJIL!AL15</f>
        <v>0</v>
      </c>
      <c r="AM14" s="116">
        <f>IF(AND(AL14=$BJ$3),$C$14,0)</f>
        <v>0</v>
      </c>
      <c r="AN14" s="116">
        <f t="shared" si="16"/>
        <v>0</v>
      </c>
      <c r="AO14" s="122">
        <f>GENAP!AO15</f>
        <v>0</v>
      </c>
      <c r="AP14" s="116">
        <f>IF(AND(AO14=$BJ$3),$C$14,0)</f>
        <v>0</v>
      </c>
      <c r="AQ14" s="116">
        <f t="shared" si="17"/>
        <v>0</v>
      </c>
      <c r="AR14" s="122">
        <f>GANJIL!AR15</f>
        <v>0</v>
      </c>
      <c r="AS14" s="116">
        <f>IF(AND(AR14=$BJ$3),$C$14,0)</f>
        <v>0</v>
      </c>
      <c r="AT14" s="116">
        <f t="shared" si="18"/>
        <v>0</v>
      </c>
      <c r="AU14" s="122">
        <f>GENAP!AU15</f>
        <v>0</v>
      </c>
      <c r="AV14" s="116">
        <f>IF(AND(AU14=$BJ$3),$C$14,0)</f>
        <v>0</v>
      </c>
      <c r="AW14" s="116">
        <f t="shared" si="19"/>
        <v>0</v>
      </c>
      <c r="AX14" s="122">
        <f>GANJIL!AX15</f>
        <v>0</v>
      </c>
      <c r="AY14" s="116">
        <f>IF(AND(AX14=$BJ$3),$C$14,0)</f>
        <v>0</v>
      </c>
      <c r="AZ14" s="116">
        <f t="shared" si="20"/>
        <v>0</v>
      </c>
      <c r="BA14" s="122">
        <f>GENAP!BA15</f>
        <v>0</v>
      </c>
      <c r="BB14" s="116">
        <f>IF(AND(BA14=$BJ$3),$C$14,0)</f>
        <v>0</v>
      </c>
      <c r="BC14" s="116">
        <f t="shared" si="21"/>
        <v>0</v>
      </c>
      <c r="BD14" s="112" t="s">
        <v>138</v>
      </c>
      <c r="BU14" s="126" t="s">
        <v>146</v>
      </c>
      <c r="BV14" s="107">
        <v>2</v>
      </c>
    </row>
    <row r="15" spans="2:74" x14ac:dyDescent="0.25">
      <c r="B15" s="114" t="str">
        <f>GANJIL!B16</f>
        <v>Pengantar Farmasi Islam</v>
      </c>
      <c r="C15" s="98">
        <f>GANJIL!C16</f>
        <v>2</v>
      </c>
      <c r="D15" s="98">
        <f>GANJIL!D16</f>
        <v>0</v>
      </c>
      <c r="E15" s="105">
        <f t="shared" si="0"/>
        <v>0</v>
      </c>
      <c r="F15" s="116">
        <f t="shared" si="2"/>
        <v>0</v>
      </c>
      <c r="G15" s="116">
        <f t="shared" si="3"/>
        <v>0</v>
      </c>
      <c r="H15" s="122">
        <f t="shared" si="1"/>
        <v>0</v>
      </c>
      <c r="I15" s="116">
        <f t="shared" si="4"/>
        <v>0</v>
      </c>
      <c r="J15" s="122">
        <f t="shared" si="22"/>
        <v>2</v>
      </c>
      <c r="K15" s="122">
        <f t="shared" si="6"/>
        <v>0</v>
      </c>
      <c r="L15" s="122" t="str">
        <f t="shared" si="7"/>
        <v>belum</v>
      </c>
      <c r="M15" s="123"/>
      <c r="N15" s="122">
        <f>GANJIL!N16</f>
        <v>0</v>
      </c>
      <c r="O15" s="116">
        <f>IF(AND(N15=$BJ$3),$C$15,0)</f>
        <v>0</v>
      </c>
      <c r="P15" s="116">
        <f t="shared" si="8"/>
        <v>0</v>
      </c>
      <c r="Q15" s="122">
        <f>GENAP!Q16</f>
        <v>0</v>
      </c>
      <c r="R15" s="116">
        <f>IF(AND(Q15=$BJ$3),$C$15,0)</f>
        <v>0</v>
      </c>
      <c r="S15" s="116">
        <f t="shared" si="9"/>
        <v>0</v>
      </c>
      <c r="T15" s="122">
        <f>GANJIL!T16</f>
        <v>0</v>
      </c>
      <c r="U15" s="116">
        <f>IF(AND(T15=$BJ$3),$C$15,0)</f>
        <v>0</v>
      </c>
      <c r="V15" s="116">
        <f t="shared" si="10"/>
        <v>0</v>
      </c>
      <c r="W15" s="122">
        <f>GENAP!W16</f>
        <v>0</v>
      </c>
      <c r="X15" s="116">
        <f>IF(AND(W15=$BJ$3),$C$15,0)</f>
        <v>0</v>
      </c>
      <c r="Y15" s="116">
        <f t="shared" si="11"/>
        <v>0</v>
      </c>
      <c r="Z15" s="122">
        <f>GANJIL!Z16</f>
        <v>0</v>
      </c>
      <c r="AA15" s="116">
        <f>IF(AND(Z15=$BJ$3),$C$15,0)</f>
        <v>0</v>
      </c>
      <c r="AB15" s="116">
        <f t="shared" si="12"/>
        <v>0</v>
      </c>
      <c r="AC15" s="122">
        <f>GENAP!AC16</f>
        <v>0</v>
      </c>
      <c r="AD15" s="116">
        <f>IF(AND(AC15=$BJ$3),$C$15,0)</f>
        <v>0</v>
      </c>
      <c r="AE15" s="116">
        <f t="shared" si="13"/>
        <v>0</v>
      </c>
      <c r="AF15" s="122">
        <f>GANJIL!AF16</f>
        <v>0</v>
      </c>
      <c r="AG15" s="116">
        <f>IF(AND(AF15=$BJ$3),$C$15,0)</f>
        <v>0</v>
      </c>
      <c r="AH15" s="116">
        <f t="shared" si="14"/>
        <v>0</v>
      </c>
      <c r="AI15" s="122">
        <f>GENAP!AI16</f>
        <v>0</v>
      </c>
      <c r="AJ15" s="116">
        <f>IF(AND(AI15=$BJ$3),$C$15,0)</f>
        <v>0</v>
      </c>
      <c r="AK15" s="116">
        <f t="shared" si="15"/>
        <v>0</v>
      </c>
      <c r="AL15" s="122">
        <f>GANJIL!AL16</f>
        <v>0</v>
      </c>
      <c r="AM15" s="116">
        <f>IF(AND(AL15=$BJ$3),$C$15,0)</f>
        <v>0</v>
      </c>
      <c r="AN15" s="116">
        <f t="shared" si="16"/>
        <v>0</v>
      </c>
      <c r="AO15" s="122">
        <f>GENAP!AO16</f>
        <v>0</v>
      </c>
      <c r="AP15" s="116">
        <f>IF(AND(AO15=$BJ$3),$C$15,0)</f>
        <v>0</v>
      </c>
      <c r="AQ15" s="116">
        <f t="shared" si="17"/>
        <v>0</v>
      </c>
      <c r="AR15" s="122">
        <f>GANJIL!AR16</f>
        <v>0</v>
      </c>
      <c r="AS15" s="116">
        <f>IF(AND(AR15=$BJ$3),$C$15,0)</f>
        <v>0</v>
      </c>
      <c r="AT15" s="116">
        <f t="shared" si="18"/>
        <v>0</v>
      </c>
      <c r="AU15" s="122">
        <f>GENAP!AU16</f>
        <v>0</v>
      </c>
      <c r="AV15" s="116">
        <f>IF(AND(AU15=$BJ$3),$C$15,0)</f>
        <v>0</v>
      </c>
      <c r="AW15" s="116">
        <f t="shared" si="19"/>
        <v>0</v>
      </c>
      <c r="AX15" s="122">
        <f>GANJIL!AX16</f>
        <v>0</v>
      </c>
      <c r="AY15" s="116">
        <f>IF(AND(AX15=$BJ$3),$C$15,0)</f>
        <v>0</v>
      </c>
      <c r="AZ15" s="116">
        <f t="shared" si="20"/>
        <v>0</v>
      </c>
      <c r="BA15" s="122">
        <f>GENAP!BA16</f>
        <v>0</v>
      </c>
      <c r="BB15" s="116">
        <f>IF(AND(BA15=$BJ$3),$C$15,0)</f>
        <v>0</v>
      </c>
      <c r="BC15" s="116">
        <f t="shared" si="21"/>
        <v>0</v>
      </c>
      <c r="BD15" s="112" t="s">
        <v>138</v>
      </c>
      <c r="BU15" s="126" t="s">
        <v>147</v>
      </c>
      <c r="BV15" s="107">
        <v>2</v>
      </c>
    </row>
    <row r="16" spans="2:74" x14ac:dyDescent="0.25">
      <c r="B16" s="114" t="str">
        <f>GANJIL!B17</f>
        <v>Biologi Sel</v>
      </c>
      <c r="C16" s="98">
        <f>GANJIL!C17</f>
        <v>2</v>
      </c>
      <c r="D16" s="98">
        <f>GANJIL!D17</f>
        <v>0</v>
      </c>
      <c r="E16" s="105">
        <f t="shared" si="0"/>
        <v>0</v>
      </c>
      <c r="F16" s="116">
        <f t="shared" si="2"/>
        <v>0</v>
      </c>
      <c r="G16" s="116">
        <f t="shared" si="3"/>
        <v>0</v>
      </c>
      <c r="H16" s="122">
        <f t="shared" si="1"/>
        <v>0</v>
      </c>
      <c r="I16" s="116">
        <f t="shared" si="4"/>
        <v>0</v>
      </c>
      <c r="J16" s="122">
        <f t="shared" si="22"/>
        <v>2</v>
      </c>
      <c r="K16" s="122">
        <f t="shared" si="6"/>
        <v>0</v>
      </c>
      <c r="L16" s="122" t="str">
        <f t="shared" si="7"/>
        <v>belum</v>
      </c>
      <c r="M16" s="123"/>
      <c r="N16" s="122">
        <f>GANJIL!N17</f>
        <v>0</v>
      </c>
      <c r="O16" s="116">
        <f>IF(AND(N16=$BJ$3),$C$16,0)</f>
        <v>0</v>
      </c>
      <c r="P16" s="116">
        <f t="shared" si="8"/>
        <v>0</v>
      </c>
      <c r="Q16" s="122">
        <f>GENAP!Q17</f>
        <v>0</v>
      </c>
      <c r="R16" s="116">
        <f>IF(AND(Q16=$BJ$3),$C$16,0)</f>
        <v>0</v>
      </c>
      <c r="S16" s="116">
        <f t="shared" si="9"/>
        <v>0</v>
      </c>
      <c r="T16" s="122">
        <f>GANJIL!T17</f>
        <v>0</v>
      </c>
      <c r="U16" s="116">
        <f>IF(AND(T16=$BJ$3),$C$16,0)</f>
        <v>0</v>
      </c>
      <c r="V16" s="116">
        <f t="shared" si="10"/>
        <v>0</v>
      </c>
      <c r="W16" s="122">
        <f>GENAP!W17</f>
        <v>0</v>
      </c>
      <c r="X16" s="116">
        <f>IF(AND(W16=$BJ$3),$C$16,0)</f>
        <v>0</v>
      </c>
      <c r="Y16" s="116">
        <f t="shared" si="11"/>
        <v>0</v>
      </c>
      <c r="Z16" s="122">
        <f>GANJIL!Z17</f>
        <v>0</v>
      </c>
      <c r="AA16" s="116">
        <f>IF(AND(Z16=$BJ$3),$C$16,0)</f>
        <v>0</v>
      </c>
      <c r="AB16" s="116">
        <f t="shared" si="12"/>
        <v>0</v>
      </c>
      <c r="AC16" s="122">
        <f>GENAP!AC17</f>
        <v>0</v>
      </c>
      <c r="AD16" s="116">
        <f>IF(AND(AC16=$BJ$3),$C$16,0)</f>
        <v>0</v>
      </c>
      <c r="AE16" s="116">
        <f t="shared" si="13"/>
        <v>0</v>
      </c>
      <c r="AF16" s="122">
        <f>GANJIL!AF17</f>
        <v>0</v>
      </c>
      <c r="AG16" s="116">
        <f>IF(AND(AF16=$BJ$3),$C$16,0)</f>
        <v>0</v>
      </c>
      <c r="AH16" s="116">
        <f t="shared" si="14"/>
        <v>0</v>
      </c>
      <c r="AI16" s="122">
        <f>GENAP!AI17</f>
        <v>0</v>
      </c>
      <c r="AJ16" s="116">
        <f>IF(AND(AI16=$BJ$3),$C$16,0)</f>
        <v>0</v>
      </c>
      <c r="AK16" s="116">
        <f t="shared" si="15"/>
        <v>0</v>
      </c>
      <c r="AL16" s="122">
        <f>GANJIL!AL17</f>
        <v>0</v>
      </c>
      <c r="AM16" s="116">
        <f>IF(AND(AL16=$BJ$3),$C$16,0)</f>
        <v>0</v>
      </c>
      <c r="AN16" s="116">
        <f t="shared" si="16"/>
        <v>0</v>
      </c>
      <c r="AO16" s="122">
        <f>GENAP!AO17</f>
        <v>0</v>
      </c>
      <c r="AP16" s="116">
        <f>IF(AND(AO16=$BJ$3),$C$16,0)</f>
        <v>0</v>
      </c>
      <c r="AQ16" s="116">
        <f t="shared" si="17"/>
        <v>0</v>
      </c>
      <c r="AR16" s="122">
        <f>GANJIL!AR17</f>
        <v>0</v>
      </c>
      <c r="AS16" s="116">
        <f>IF(AND(AR16=$BJ$3),$C$16,0)</f>
        <v>0</v>
      </c>
      <c r="AT16" s="116">
        <f t="shared" si="18"/>
        <v>0</v>
      </c>
      <c r="AU16" s="122">
        <f>GENAP!AU17</f>
        <v>0</v>
      </c>
      <c r="AV16" s="116">
        <f>IF(AND(AU16=$BJ$3),$C$16,0)</f>
        <v>0</v>
      </c>
      <c r="AW16" s="116">
        <f t="shared" si="19"/>
        <v>0</v>
      </c>
      <c r="AX16" s="122">
        <f>GANJIL!AX17</f>
        <v>0</v>
      </c>
      <c r="AY16" s="116">
        <f>IF(AND(AX16=$BJ$3),$C$16,0)</f>
        <v>0</v>
      </c>
      <c r="AZ16" s="116">
        <f t="shared" si="20"/>
        <v>0</v>
      </c>
      <c r="BA16" s="122">
        <f>GENAP!BA17</f>
        <v>0</v>
      </c>
      <c r="BB16" s="116">
        <f>IF(AND(BA16=$BJ$3),$C$16,0)</f>
        <v>0</v>
      </c>
      <c r="BC16" s="116">
        <f t="shared" si="21"/>
        <v>0</v>
      </c>
      <c r="BD16" s="112" t="s">
        <v>138</v>
      </c>
      <c r="BU16" s="126" t="s">
        <v>154</v>
      </c>
      <c r="BV16" s="107">
        <v>2</v>
      </c>
    </row>
    <row r="17" spans="2:74" x14ac:dyDescent="0.25">
      <c r="B17" s="114" t="str">
        <f>GANJIL!B18</f>
        <v>Praktikum Fisika Dasar</v>
      </c>
      <c r="C17" s="98">
        <f>GANJIL!C18</f>
        <v>1</v>
      </c>
      <c r="D17" s="98">
        <f>GANJIL!D18</f>
        <v>0</v>
      </c>
      <c r="E17" s="105">
        <f t="shared" si="0"/>
        <v>0</v>
      </c>
      <c r="F17" s="116">
        <f t="shared" si="2"/>
        <v>0</v>
      </c>
      <c r="G17" s="116">
        <f t="shared" si="3"/>
        <v>0</v>
      </c>
      <c r="H17" s="122">
        <f t="shared" si="1"/>
        <v>0</v>
      </c>
      <c r="I17" s="116">
        <f t="shared" si="4"/>
        <v>0</v>
      </c>
      <c r="J17" s="122">
        <f t="shared" si="5"/>
        <v>1</v>
      </c>
      <c r="K17" s="122">
        <f t="shared" si="6"/>
        <v>0</v>
      </c>
      <c r="L17" s="122" t="str">
        <f t="shared" si="7"/>
        <v>belum</v>
      </c>
      <c r="M17" s="123"/>
      <c r="N17" s="122">
        <f>GANJIL!N18</f>
        <v>0</v>
      </c>
      <c r="O17" s="116">
        <f>IF(AND(N17=$BJ$3),$C$17,0)</f>
        <v>0</v>
      </c>
      <c r="P17" s="116">
        <f t="shared" si="8"/>
        <v>0</v>
      </c>
      <c r="Q17" s="122">
        <f>GENAP!Q18</f>
        <v>0</v>
      </c>
      <c r="R17" s="116">
        <f>IF(AND(Q17=$BJ$3),$C$17,0)</f>
        <v>0</v>
      </c>
      <c r="S17" s="116">
        <f t="shared" si="9"/>
        <v>0</v>
      </c>
      <c r="T17" s="122">
        <f>GANJIL!T18</f>
        <v>0</v>
      </c>
      <c r="U17" s="116">
        <f>IF(AND(T17=$BJ$3),$C$17,0)</f>
        <v>0</v>
      </c>
      <c r="V17" s="116">
        <f t="shared" si="10"/>
        <v>0</v>
      </c>
      <c r="W17" s="122">
        <f>GENAP!W18</f>
        <v>0</v>
      </c>
      <c r="X17" s="116">
        <f>IF(AND(W17=$BJ$3),$C$17,0)</f>
        <v>0</v>
      </c>
      <c r="Y17" s="116">
        <f t="shared" si="11"/>
        <v>0</v>
      </c>
      <c r="Z17" s="122">
        <f>GANJIL!Z18</f>
        <v>0</v>
      </c>
      <c r="AA17" s="116">
        <f>IF(AND(Z17=$BJ$3),$C$17,0)</f>
        <v>0</v>
      </c>
      <c r="AB17" s="116">
        <f t="shared" si="12"/>
        <v>0</v>
      </c>
      <c r="AC17" s="122">
        <f>GENAP!AC18</f>
        <v>0</v>
      </c>
      <c r="AD17" s="116">
        <f>IF(AND(AC17=$BJ$3),$C$17,0)</f>
        <v>0</v>
      </c>
      <c r="AE17" s="116">
        <f t="shared" si="13"/>
        <v>0</v>
      </c>
      <c r="AF17" s="122">
        <f>GANJIL!AF18</f>
        <v>0</v>
      </c>
      <c r="AG17" s="116">
        <f>IF(AND(AF17=$BJ$3),$C$17,0)</f>
        <v>0</v>
      </c>
      <c r="AH17" s="116">
        <f t="shared" si="14"/>
        <v>0</v>
      </c>
      <c r="AI17" s="122">
        <f>GENAP!AI18</f>
        <v>0</v>
      </c>
      <c r="AJ17" s="116">
        <f>IF(AND(AI17=$BJ$3),$C$17,0)</f>
        <v>0</v>
      </c>
      <c r="AK17" s="116">
        <f t="shared" si="15"/>
        <v>0</v>
      </c>
      <c r="AL17" s="122">
        <f>GANJIL!AL18</f>
        <v>0</v>
      </c>
      <c r="AM17" s="116">
        <f>IF(AND(AL17=$BJ$3),$C$17,0)</f>
        <v>0</v>
      </c>
      <c r="AN17" s="116">
        <f t="shared" si="16"/>
        <v>0</v>
      </c>
      <c r="AO17" s="122">
        <f>GENAP!AO18</f>
        <v>0</v>
      </c>
      <c r="AP17" s="116">
        <f>IF(AND(AO17=$BJ$3),$C$17,0)</f>
        <v>0</v>
      </c>
      <c r="AQ17" s="116">
        <f t="shared" si="17"/>
        <v>0</v>
      </c>
      <c r="AR17" s="122">
        <f>GANJIL!AR18</f>
        <v>0</v>
      </c>
      <c r="AS17" s="116">
        <f>IF(AND(AR17=$BJ$3),$C$17,0)</f>
        <v>0</v>
      </c>
      <c r="AT17" s="116">
        <f t="shared" si="18"/>
        <v>0</v>
      </c>
      <c r="AU17" s="122">
        <f>GENAP!AU18</f>
        <v>0</v>
      </c>
      <c r="AV17" s="116">
        <f>IF(AND(AU17=$BJ$3),$C$17,0)</f>
        <v>0</v>
      </c>
      <c r="AW17" s="116">
        <f t="shared" si="19"/>
        <v>0</v>
      </c>
      <c r="AX17" s="122">
        <f>GANJIL!AX18</f>
        <v>0</v>
      </c>
      <c r="AY17" s="116">
        <f>IF(AND(AX17=$BJ$3),$C$17,0)</f>
        <v>0</v>
      </c>
      <c r="AZ17" s="116">
        <f t="shared" si="20"/>
        <v>0</v>
      </c>
      <c r="BA17" s="122">
        <f>GENAP!BA18</f>
        <v>0</v>
      </c>
      <c r="BB17" s="116">
        <f>IF(AND(BA17=$BJ$3),$C$17,0)</f>
        <v>0</v>
      </c>
      <c r="BC17" s="116">
        <f t="shared" si="21"/>
        <v>0</v>
      </c>
      <c r="BD17" s="112" t="s">
        <v>138</v>
      </c>
      <c r="BU17" s="126" t="s">
        <v>155</v>
      </c>
      <c r="BV17" s="107">
        <v>3</v>
      </c>
    </row>
    <row r="18" spans="2:74" x14ac:dyDescent="0.25">
      <c r="B18" s="114" t="str">
        <f>GANJIL!B19</f>
        <v>Praktikum Kimia Dasar</v>
      </c>
      <c r="C18" s="98">
        <f>GANJIL!C19</f>
        <v>1</v>
      </c>
      <c r="D18" s="98">
        <f>GANJIL!D19</f>
        <v>0</v>
      </c>
      <c r="E18" s="105">
        <f t="shared" si="0"/>
        <v>0</v>
      </c>
      <c r="F18" s="116">
        <f t="shared" si="2"/>
        <v>0</v>
      </c>
      <c r="G18" s="116">
        <f t="shared" si="3"/>
        <v>0</v>
      </c>
      <c r="H18" s="122">
        <f t="shared" si="1"/>
        <v>0</v>
      </c>
      <c r="I18" s="116">
        <f t="shared" si="4"/>
        <v>0</v>
      </c>
      <c r="J18" s="122">
        <f t="shared" si="5"/>
        <v>1</v>
      </c>
      <c r="K18" s="122">
        <f t="shared" si="6"/>
        <v>0</v>
      </c>
      <c r="L18" s="122" t="str">
        <f t="shared" si="7"/>
        <v>belum</v>
      </c>
      <c r="M18" s="123" t="s">
        <v>4</v>
      </c>
      <c r="N18" s="122">
        <f>GANJIL!N19</f>
        <v>0</v>
      </c>
      <c r="O18" s="116">
        <f>IF(AND(N18=$BJ$3),$C$18,0)</f>
        <v>0</v>
      </c>
      <c r="P18" s="116">
        <f t="shared" si="8"/>
        <v>0</v>
      </c>
      <c r="Q18" s="122">
        <f>GENAP!Q19</f>
        <v>0</v>
      </c>
      <c r="R18" s="116">
        <f>IF(AND(Q18=$BJ$3),$C$18,0)</f>
        <v>0</v>
      </c>
      <c r="S18" s="116">
        <f t="shared" si="9"/>
        <v>0</v>
      </c>
      <c r="T18" s="122">
        <f>GANJIL!T19</f>
        <v>0</v>
      </c>
      <c r="U18" s="116">
        <f>IF(AND(T18=$BJ$3),$C$18,0)</f>
        <v>0</v>
      </c>
      <c r="V18" s="116">
        <f t="shared" si="10"/>
        <v>0</v>
      </c>
      <c r="W18" s="122">
        <f>GENAP!W19</f>
        <v>0</v>
      </c>
      <c r="X18" s="116">
        <f>IF(AND(W18=$BJ$3),$C$18,0)</f>
        <v>0</v>
      </c>
      <c r="Y18" s="116">
        <f t="shared" si="11"/>
        <v>0</v>
      </c>
      <c r="Z18" s="122">
        <f>GANJIL!Z19</f>
        <v>0</v>
      </c>
      <c r="AA18" s="116">
        <f>IF(AND(Z18=$BJ$3),$C$18,0)</f>
        <v>0</v>
      </c>
      <c r="AB18" s="116">
        <f t="shared" si="12"/>
        <v>0</v>
      </c>
      <c r="AC18" s="122">
        <f>GENAP!AC19</f>
        <v>0</v>
      </c>
      <c r="AD18" s="116">
        <f>IF(AND(AC18=$BJ$3),$C$18,0)</f>
        <v>0</v>
      </c>
      <c r="AE18" s="116">
        <f t="shared" si="13"/>
        <v>0</v>
      </c>
      <c r="AF18" s="122">
        <f>GANJIL!AF19</f>
        <v>0</v>
      </c>
      <c r="AG18" s="116">
        <f>IF(AND(AF18=$BJ$3),$C$18,0)</f>
        <v>0</v>
      </c>
      <c r="AH18" s="116">
        <f t="shared" si="14"/>
        <v>0</v>
      </c>
      <c r="AI18" s="122">
        <f>GENAP!AI19</f>
        <v>0</v>
      </c>
      <c r="AJ18" s="116">
        <f>IF(AND(AI18=$BJ$3),$C$18,0)</f>
        <v>0</v>
      </c>
      <c r="AK18" s="116">
        <f t="shared" si="15"/>
        <v>0</v>
      </c>
      <c r="AL18" s="122">
        <f>GANJIL!AL19</f>
        <v>0</v>
      </c>
      <c r="AM18" s="116">
        <f>IF(AND(AL18=$BJ$3),$C$18,0)</f>
        <v>0</v>
      </c>
      <c r="AN18" s="116">
        <f t="shared" si="16"/>
        <v>0</v>
      </c>
      <c r="AO18" s="122">
        <f>GENAP!AO19</f>
        <v>0</v>
      </c>
      <c r="AP18" s="116">
        <f>IF(AND(AO18=$BJ$3),$C$18,0)</f>
        <v>0</v>
      </c>
      <c r="AQ18" s="116">
        <f t="shared" si="17"/>
        <v>0</v>
      </c>
      <c r="AR18" s="122">
        <f>GANJIL!AR19</f>
        <v>0</v>
      </c>
      <c r="AS18" s="116">
        <f>IF(AND(AR18=$BJ$3),$C$18,0)</f>
        <v>0</v>
      </c>
      <c r="AT18" s="116">
        <f t="shared" si="18"/>
        <v>0</v>
      </c>
      <c r="AU18" s="122">
        <f>GENAP!AU19</f>
        <v>0</v>
      </c>
      <c r="AV18" s="116">
        <f>IF(AND(AU18=$BJ$3),$C$18,0)</f>
        <v>0</v>
      </c>
      <c r="AW18" s="116">
        <f t="shared" si="19"/>
        <v>0</v>
      </c>
      <c r="AX18" s="122">
        <f>GANJIL!AX19</f>
        <v>0</v>
      </c>
      <c r="AY18" s="116">
        <f>IF(AND(AX18=$BJ$3),$C$18,0)</f>
        <v>0</v>
      </c>
      <c r="AZ18" s="116">
        <f t="shared" si="20"/>
        <v>0</v>
      </c>
      <c r="BA18" s="122">
        <f>GENAP!BA19</f>
        <v>0</v>
      </c>
      <c r="BB18" s="116">
        <f>IF(AND(BA18=$BJ$3),$C$18,0)</f>
        <v>0</v>
      </c>
      <c r="BC18" s="116">
        <f t="shared" si="21"/>
        <v>0</v>
      </c>
      <c r="BD18" s="112" t="s">
        <v>138</v>
      </c>
      <c r="BU18" s="126" t="s">
        <v>156</v>
      </c>
      <c r="BV18" s="107">
        <v>1</v>
      </c>
    </row>
    <row r="19" spans="2:74" x14ac:dyDescent="0.25">
      <c r="B19" s="127" t="s">
        <v>21</v>
      </c>
      <c r="C19" s="128">
        <f>SUM(C9:C18)</f>
        <v>18</v>
      </c>
      <c r="D19" s="98"/>
      <c r="F19" s="123">
        <f>SUM(F9:F18)</f>
        <v>0</v>
      </c>
      <c r="H19" s="123">
        <f>SUM(H9:H18)</f>
        <v>0</v>
      </c>
      <c r="I19" s="123">
        <f>SUM(I9:I18)</f>
        <v>0</v>
      </c>
      <c r="J19" s="123">
        <f>SUM(J9:J18)</f>
        <v>18</v>
      </c>
      <c r="K19" s="98">
        <f>SUM(K8:K18)</f>
        <v>0</v>
      </c>
      <c r="L19" s="123"/>
      <c r="M19" s="123"/>
      <c r="N19" s="122">
        <f>GANJIL!N20</f>
        <v>0</v>
      </c>
      <c r="O19" s="98">
        <f>SUM(O8:O18)</f>
        <v>0</v>
      </c>
      <c r="P19" s="98"/>
      <c r="Q19" s="122">
        <f>GENAP!Q20</f>
        <v>0</v>
      </c>
      <c r="R19" s="98">
        <f>SUM(R8:R18)</f>
        <v>0</v>
      </c>
      <c r="S19" s="98"/>
      <c r="T19" s="122">
        <f>GANJIL!T20</f>
        <v>0</v>
      </c>
      <c r="U19" s="98">
        <f>SUM(U8:U18)</f>
        <v>0</v>
      </c>
      <c r="V19" s="98"/>
      <c r="W19" s="122">
        <f>GENAP!W20</f>
        <v>0</v>
      </c>
      <c r="X19" s="98">
        <f>SUM(X8:X18)</f>
        <v>0</v>
      </c>
      <c r="Y19" s="98"/>
      <c r="Z19" s="122">
        <f>GANJIL!Z20</f>
        <v>0</v>
      </c>
      <c r="AA19" s="98">
        <f>SUM(AA8:AA18)</f>
        <v>0</v>
      </c>
      <c r="AB19" s="98"/>
      <c r="AC19" s="122">
        <f>GENAP!AC20</f>
        <v>0</v>
      </c>
      <c r="AD19" s="98">
        <f>SUM(AD8:AD18)</f>
        <v>0</v>
      </c>
      <c r="AE19" s="98"/>
      <c r="AF19" s="122">
        <f>GANJIL!AF20</f>
        <v>0</v>
      </c>
      <c r="AG19" s="98">
        <f>SUM(AG8:AG18)</f>
        <v>0</v>
      </c>
      <c r="AH19" s="98"/>
      <c r="AI19" s="122">
        <f>GENAP!AI20</f>
        <v>0</v>
      </c>
      <c r="AJ19" s="98">
        <f>SUM(AJ8:AJ18)</f>
        <v>0</v>
      </c>
      <c r="AK19" s="98"/>
      <c r="AL19" s="122">
        <f>GANJIL!AL20</f>
        <v>0</v>
      </c>
      <c r="AM19" s="98">
        <f>SUM(AM8:AM18)</f>
        <v>0</v>
      </c>
      <c r="AN19" s="98"/>
      <c r="AO19" s="122">
        <f>GENAP!AO20</f>
        <v>0</v>
      </c>
      <c r="AP19" s="98">
        <f>SUM(AP8:AP18)</f>
        <v>0</v>
      </c>
      <c r="AQ19" s="98"/>
      <c r="AR19" s="122">
        <f>GANJIL!AR20</f>
        <v>0</v>
      </c>
      <c r="AS19" s="98">
        <f>SUM(AS8:AS18)</f>
        <v>0</v>
      </c>
      <c r="AT19" s="98"/>
      <c r="AU19" s="122">
        <f>GENAP!AU20</f>
        <v>0</v>
      </c>
      <c r="AV19" s="98">
        <f>SUM(AV8:AV18)</f>
        <v>0</v>
      </c>
      <c r="AW19" s="98"/>
      <c r="AX19" s="122">
        <f>GANJIL!AX20</f>
        <v>0</v>
      </c>
      <c r="AY19" s="98">
        <f>SUM(AY8:AY18)</f>
        <v>0</v>
      </c>
      <c r="AZ19" s="98"/>
      <c r="BA19" s="122">
        <f>GENAP!BA20</f>
        <v>0</v>
      </c>
      <c r="BB19" s="98">
        <f>SUM(BB8:BB18)</f>
        <v>0</v>
      </c>
      <c r="BC19" s="98"/>
      <c r="BD19" s="112" t="s">
        <v>138</v>
      </c>
      <c r="BU19" s="126" t="s">
        <v>150</v>
      </c>
      <c r="BV19" s="107">
        <v>2</v>
      </c>
    </row>
    <row r="20" spans="2:74" x14ac:dyDescent="0.25">
      <c r="B20" s="127" t="s">
        <v>109</v>
      </c>
      <c r="C20" s="128">
        <f>I19/C19</f>
        <v>0</v>
      </c>
      <c r="D20" s="98"/>
      <c r="N20" s="122">
        <f>GANJIL!N21</f>
        <v>0</v>
      </c>
      <c r="O20" s="123"/>
      <c r="P20" s="123"/>
      <c r="Q20" s="122">
        <f>GENAP!Q21</f>
        <v>0</v>
      </c>
      <c r="R20" s="123"/>
      <c r="S20" s="123"/>
      <c r="T20" s="122">
        <f>GANJIL!T21</f>
        <v>0</v>
      </c>
      <c r="U20" s="123"/>
      <c r="V20" s="123"/>
      <c r="W20" s="122">
        <f>GENAP!W21</f>
        <v>0</v>
      </c>
      <c r="X20" s="123"/>
      <c r="Y20" s="123"/>
      <c r="Z20" s="122">
        <f>GANJIL!Z21</f>
        <v>0</v>
      </c>
      <c r="AA20" s="123"/>
      <c r="AB20" s="123"/>
      <c r="AC20" s="122">
        <f>GENAP!AC21</f>
        <v>0</v>
      </c>
      <c r="AD20" s="123"/>
      <c r="AE20" s="123"/>
      <c r="AF20" s="122">
        <f>GANJIL!AF21</f>
        <v>0</v>
      </c>
      <c r="AG20" s="123"/>
      <c r="AH20" s="123"/>
      <c r="AI20" s="122">
        <f>GENAP!AI21</f>
        <v>0</v>
      </c>
      <c r="AJ20" s="123"/>
      <c r="AK20" s="123"/>
      <c r="AL20" s="122">
        <f>GANJIL!AL21</f>
        <v>0</v>
      </c>
      <c r="AM20" s="123"/>
      <c r="AN20" s="123"/>
      <c r="AO20" s="122">
        <f>GENAP!AO21</f>
        <v>0</v>
      </c>
      <c r="AP20" s="123"/>
      <c r="AQ20" s="123"/>
      <c r="AR20" s="122">
        <f>GANJIL!AR21</f>
        <v>0</v>
      </c>
      <c r="AS20" s="123"/>
      <c r="AT20" s="123"/>
      <c r="AU20" s="122">
        <f>GENAP!AU21</f>
        <v>0</v>
      </c>
      <c r="AV20" s="123"/>
      <c r="AW20" s="123"/>
      <c r="AX20" s="122">
        <f>GANJIL!AX21</f>
        <v>0</v>
      </c>
      <c r="AY20" s="123"/>
      <c r="AZ20" s="123"/>
      <c r="BA20" s="122">
        <f>GENAP!BA21</f>
        <v>0</v>
      </c>
      <c r="BB20" s="123"/>
      <c r="BC20" s="123"/>
      <c r="BD20" s="112" t="s">
        <v>138</v>
      </c>
    </row>
    <row r="21" spans="2:74" x14ac:dyDescent="0.25">
      <c r="B21" s="129"/>
      <c r="C21" s="130"/>
      <c r="D21" s="130"/>
      <c r="E21" s="130"/>
      <c r="L21" s="130"/>
      <c r="M21" s="131"/>
      <c r="N21" s="122">
        <f>GANJIL!N22</f>
        <v>0</v>
      </c>
      <c r="O21" s="123"/>
      <c r="P21" s="123"/>
      <c r="Q21" s="122">
        <f>GENAP!Q22</f>
        <v>0</v>
      </c>
      <c r="R21" s="123"/>
      <c r="S21" s="123"/>
      <c r="T21" s="122">
        <f>GANJIL!T22</f>
        <v>0</v>
      </c>
      <c r="U21" s="123"/>
      <c r="V21" s="123"/>
      <c r="W21" s="122">
        <f>GENAP!W22</f>
        <v>0</v>
      </c>
      <c r="X21" s="123"/>
      <c r="Y21" s="123"/>
      <c r="Z21" s="122">
        <f>GANJIL!Z22</f>
        <v>0</v>
      </c>
      <c r="AA21" s="123"/>
      <c r="AB21" s="123"/>
      <c r="AC21" s="122">
        <f>GENAP!AC22</f>
        <v>0</v>
      </c>
      <c r="AD21" s="123"/>
      <c r="AE21" s="123"/>
      <c r="AF21" s="122">
        <f>GANJIL!AF22</f>
        <v>0</v>
      </c>
      <c r="AG21" s="123"/>
      <c r="AH21" s="123"/>
      <c r="AI21" s="122">
        <f>GENAP!AI22</f>
        <v>0</v>
      </c>
      <c r="AJ21" s="123"/>
      <c r="AK21" s="123"/>
      <c r="AL21" s="122">
        <f>GANJIL!AL22</f>
        <v>0</v>
      </c>
      <c r="AM21" s="123"/>
      <c r="AN21" s="123"/>
      <c r="AO21" s="122">
        <f>GENAP!AO22</f>
        <v>0</v>
      </c>
      <c r="AP21" s="123"/>
      <c r="AQ21" s="123"/>
      <c r="AR21" s="122">
        <f>GANJIL!AR22</f>
        <v>0</v>
      </c>
      <c r="AS21" s="123"/>
      <c r="AT21" s="123"/>
      <c r="AU21" s="122">
        <f>GENAP!AU22</f>
        <v>0</v>
      </c>
      <c r="AV21" s="123"/>
      <c r="AW21" s="123"/>
      <c r="AX21" s="122">
        <f>GANJIL!AX22</f>
        <v>0</v>
      </c>
      <c r="AY21" s="123"/>
      <c r="AZ21" s="123"/>
      <c r="BA21" s="122">
        <f>GENAP!BA22</f>
        <v>0</v>
      </c>
      <c r="BB21" s="123"/>
      <c r="BC21" s="123"/>
      <c r="BD21" s="112" t="s">
        <v>138</v>
      </c>
    </row>
    <row r="22" spans="2:74" x14ac:dyDescent="0.25">
      <c r="B22" s="235" t="s">
        <v>22</v>
      </c>
      <c r="C22" s="235"/>
      <c r="D22" s="235"/>
      <c r="E22" s="236" t="s">
        <v>98</v>
      </c>
      <c r="F22" s="116"/>
      <c r="G22" s="116">
        <v>1</v>
      </c>
      <c r="H22" s="116" t="s">
        <v>100</v>
      </c>
      <c r="I22" s="116"/>
      <c r="J22" s="116"/>
      <c r="K22" s="116"/>
      <c r="L22" s="228" t="s">
        <v>136</v>
      </c>
      <c r="M22" s="117"/>
      <c r="N22" s="233" t="str">
        <f>GANJIL!N23</f>
        <v>semester</v>
      </c>
      <c r="O22" s="234"/>
      <c r="P22" s="234"/>
      <c r="Q22" s="234"/>
      <c r="R22" s="234"/>
      <c r="S22" s="234"/>
      <c r="T22" s="234"/>
      <c r="U22" s="234"/>
      <c r="V22" s="234"/>
      <c r="W22" s="234"/>
      <c r="X22" s="234"/>
      <c r="Y22" s="234"/>
      <c r="Z22" s="234"/>
      <c r="AA22" s="234"/>
      <c r="AB22" s="234"/>
      <c r="AC22" s="234"/>
      <c r="AD22" s="234"/>
      <c r="AE22" s="234"/>
      <c r="AF22" s="234"/>
      <c r="AG22" s="234"/>
      <c r="AH22" s="234"/>
      <c r="AI22" s="234"/>
      <c r="AJ22" s="234"/>
      <c r="AK22" s="234"/>
      <c r="AL22" s="234"/>
      <c r="AM22" s="234"/>
      <c r="AN22" s="234"/>
      <c r="AO22" s="234"/>
      <c r="AP22" s="234"/>
      <c r="AQ22" s="234"/>
      <c r="AR22" s="234"/>
      <c r="AS22" s="234"/>
      <c r="AT22" s="234"/>
      <c r="AU22" s="234"/>
      <c r="AV22" s="234"/>
      <c r="AW22" s="234"/>
      <c r="AX22" s="234"/>
      <c r="AY22" s="234"/>
      <c r="AZ22" s="234"/>
      <c r="BA22" s="234"/>
      <c r="BB22" s="234"/>
      <c r="BC22" s="234"/>
      <c r="BD22" s="112" t="s">
        <v>139</v>
      </c>
    </row>
    <row r="23" spans="2:74" x14ac:dyDescent="0.25">
      <c r="B23" s="119" t="s">
        <v>8</v>
      </c>
      <c r="C23" s="99" t="s">
        <v>9</v>
      </c>
      <c r="D23" s="99" t="s">
        <v>10</v>
      </c>
      <c r="E23" s="236"/>
      <c r="F23" s="116"/>
      <c r="G23" s="116" t="str">
        <f t="shared" ref="G23:G34" si="23">D23</f>
        <v>nilai</v>
      </c>
      <c r="H23" s="116" t="s">
        <v>122</v>
      </c>
      <c r="I23" s="116" t="s">
        <v>99</v>
      </c>
      <c r="J23" s="116" t="s">
        <v>129</v>
      </c>
      <c r="K23" s="116" t="s">
        <v>123</v>
      </c>
      <c r="L23" s="228"/>
      <c r="N23" s="122">
        <f>GANJIL!N24</f>
        <v>1</v>
      </c>
      <c r="O23" s="105"/>
      <c r="P23" s="105"/>
      <c r="Q23" s="122">
        <f>GENAP!Q24</f>
        <v>2</v>
      </c>
      <c r="R23" s="105"/>
      <c r="S23" s="105"/>
      <c r="T23" s="122">
        <f>GANJIL!T24</f>
        <v>3</v>
      </c>
      <c r="U23" s="105"/>
      <c r="V23" s="105"/>
      <c r="W23" s="122">
        <f>GENAP!W24</f>
        <v>4</v>
      </c>
      <c r="X23" s="105"/>
      <c r="Y23" s="105"/>
      <c r="Z23" s="122">
        <f>GANJIL!Z24</f>
        <v>5</v>
      </c>
      <c r="AA23" s="105"/>
      <c r="AB23" s="105"/>
      <c r="AC23" s="122">
        <f>GENAP!AC24</f>
        <v>6</v>
      </c>
      <c r="AD23" s="105"/>
      <c r="AE23" s="105"/>
      <c r="AF23" s="122">
        <f>GANJIL!AF24</f>
        <v>7</v>
      </c>
      <c r="AG23" s="105"/>
      <c r="AH23" s="105"/>
      <c r="AI23" s="122">
        <f>GENAP!AI24</f>
        <v>8</v>
      </c>
      <c r="AJ23" s="105"/>
      <c r="AK23" s="105"/>
      <c r="AL23" s="122">
        <f>GANJIL!AL24</f>
        <v>9</v>
      </c>
      <c r="AM23" s="105"/>
      <c r="AN23" s="105"/>
      <c r="AO23" s="122">
        <f>GENAP!AO24</f>
        <v>10</v>
      </c>
      <c r="AP23" s="105"/>
      <c r="AQ23" s="105"/>
      <c r="AR23" s="122">
        <f>GANJIL!AR24</f>
        <v>11</v>
      </c>
      <c r="AS23" s="105"/>
      <c r="AT23" s="105"/>
      <c r="AU23" s="122">
        <f>GENAP!AU24</f>
        <v>12</v>
      </c>
      <c r="AV23" s="105"/>
      <c r="AW23" s="105"/>
      <c r="AX23" s="122">
        <f>GANJIL!AX24</f>
        <v>13</v>
      </c>
      <c r="AY23" s="105"/>
      <c r="AZ23" s="105"/>
      <c r="BA23" s="122">
        <f>GENAP!BA24</f>
        <v>14</v>
      </c>
      <c r="BD23" s="112" t="s">
        <v>139</v>
      </c>
    </row>
    <row r="24" spans="2:74" x14ac:dyDescent="0.25">
      <c r="B24" s="132" t="str">
        <f>GENAP!B25</f>
        <v>Fisika Dasar 2</v>
      </c>
      <c r="C24" s="133">
        <f>GENAP!C25</f>
        <v>2</v>
      </c>
      <c r="D24" s="133">
        <f>GENAP!D25</f>
        <v>0</v>
      </c>
      <c r="E24" s="105">
        <f t="shared" ref="E24:E34" si="24">P24+S24+V24+Y24+AB24+AE24+AH24+AK24+AN24+AQ24+AT24+AW24+AZ24+BC24</f>
        <v>0</v>
      </c>
      <c r="F24" s="116">
        <f t="shared" ref="F24:F34" si="25">IF(AND(E24=0),0,C24)</f>
        <v>0</v>
      </c>
      <c r="G24" s="116">
        <f t="shared" si="23"/>
        <v>0</v>
      </c>
      <c r="H24" s="122">
        <f t="shared" ref="H24:H34" si="26">IF(AND(D24=$BF$3),$BG$3,IF(AND(D24=$BF$4),$BG$4,IF(AND(D24=$BF$5),$BG$5,IF(AND(D24=$BF$6),$BG$6,IF(AND(D24=$BF$7),$BG$7,IF(AND(D24=$BF$8),$BG$8,IF(AND(D24=$BF$9),$BG$9,IF(AND(D24=$BF$10),$BG$10))))))))</f>
        <v>0</v>
      </c>
      <c r="I24" s="116">
        <f t="shared" ref="I24:I34" si="27">H24*C24</f>
        <v>0</v>
      </c>
      <c r="J24" s="122">
        <f>IF(AND(H24=0),C24,0)</f>
        <v>2</v>
      </c>
      <c r="K24" s="122">
        <f>IF(AND(J24=0),C24,0)</f>
        <v>0</v>
      </c>
      <c r="L24" s="122" t="str">
        <f t="shared" ref="L24:L34" si="28">IF(AND(J24=0),"lulus","belum")</f>
        <v>belum</v>
      </c>
      <c r="M24" s="123"/>
      <c r="N24" s="122">
        <f>GANJIL!N25</f>
        <v>0</v>
      </c>
      <c r="O24" s="116">
        <f>IF(AND(N24=$BJ$3),$C$24,0)</f>
        <v>0</v>
      </c>
      <c r="P24" s="116">
        <f t="shared" ref="P24:P34" si="29">IF(AND(N24&gt;0),1,0)</f>
        <v>0</v>
      </c>
      <c r="Q24" s="122">
        <f>GENAP!Q25</f>
        <v>0</v>
      </c>
      <c r="R24" s="116">
        <f>IF(AND(Q24=$BJ$3),$C$24,0)</f>
        <v>0</v>
      </c>
      <c r="S24" s="116">
        <f t="shared" ref="S24:S34" si="30">IF(AND(Q24&gt;0),1,0)</f>
        <v>0</v>
      </c>
      <c r="T24" s="122">
        <f>GANJIL!T25</f>
        <v>0</v>
      </c>
      <c r="U24" s="116">
        <f>IF(AND(T24=$BJ$3),$C$24,0)</f>
        <v>0</v>
      </c>
      <c r="V24" s="116">
        <f t="shared" ref="V24:V34" si="31">IF(AND(T24&gt;0),1,0)</f>
        <v>0</v>
      </c>
      <c r="W24" s="122">
        <f>GENAP!W25</f>
        <v>0</v>
      </c>
      <c r="X24" s="116">
        <f>IF(AND(W24=$BJ$3),$C$24,0)</f>
        <v>0</v>
      </c>
      <c r="Y24" s="116">
        <f t="shared" ref="Y24:Y34" si="32">IF(AND(W24&gt;0),1,0)</f>
        <v>0</v>
      </c>
      <c r="Z24" s="122">
        <f>GANJIL!Z25</f>
        <v>0</v>
      </c>
      <c r="AA24" s="116">
        <f>IF(AND(Z24=$BJ$3),$C$24,0)</f>
        <v>0</v>
      </c>
      <c r="AB24" s="116">
        <f t="shared" ref="AB24:AB34" si="33">IF(AND(Z24&gt;0),1,0)</f>
        <v>0</v>
      </c>
      <c r="AC24" s="122">
        <f>GENAP!AC25</f>
        <v>0</v>
      </c>
      <c r="AD24" s="116">
        <f>IF(AND(AC24=$BJ$3),$C$24,0)</f>
        <v>0</v>
      </c>
      <c r="AE24" s="116">
        <f t="shared" ref="AE24:AE34" si="34">IF(AND(AC24&gt;0),1,0)</f>
        <v>0</v>
      </c>
      <c r="AF24" s="122">
        <f>GANJIL!AF25</f>
        <v>0</v>
      </c>
      <c r="AG24" s="116">
        <f>IF(AND(AF24=$BJ$3),$C$24,0)</f>
        <v>0</v>
      </c>
      <c r="AH24" s="116">
        <f t="shared" ref="AH24:AH34" si="35">IF(AND(AF24&gt;0),1,0)</f>
        <v>0</v>
      </c>
      <c r="AI24" s="122">
        <f>GENAP!AI25</f>
        <v>0</v>
      </c>
      <c r="AJ24" s="116">
        <f>IF(AND(AI24=$BJ$3),$C$24,0)</f>
        <v>0</v>
      </c>
      <c r="AK24" s="116">
        <f t="shared" ref="AK24:AK34" si="36">IF(AND(AI24&gt;0),1,0)</f>
        <v>0</v>
      </c>
      <c r="AL24" s="122">
        <f>GANJIL!AL25</f>
        <v>0</v>
      </c>
      <c r="AM24" s="116">
        <f>IF(AND(AL24=$BJ$3),$C$24,0)</f>
        <v>0</v>
      </c>
      <c r="AN24" s="116">
        <f t="shared" ref="AN24:AN34" si="37">IF(AND(AL24&gt;0),1,0)</f>
        <v>0</v>
      </c>
      <c r="AO24" s="122">
        <f>GENAP!AO25</f>
        <v>0</v>
      </c>
      <c r="AP24" s="116">
        <f>IF(AND(AO24=$BJ$3),$C$24,0)</f>
        <v>0</v>
      </c>
      <c r="AQ24" s="116">
        <f t="shared" ref="AQ24:AQ34" si="38">IF(AND(AO24&gt;0),1,0)</f>
        <v>0</v>
      </c>
      <c r="AR24" s="122">
        <f>GANJIL!AR25</f>
        <v>0</v>
      </c>
      <c r="AS24" s="116">
        <f>IF(AND(AR24=$BJ$3),$C$24,0)</f>
        <v>0</v>
      </c>
      <c r="AT24" s="116">
        <f t="shared" ref="AT24:AT34" si="39">IF(AND(AR24&gt;0),1,0)</f>
        <v>0</v>
      </c>
      <c r="AU24" s="122">
        <f>GENAP!AU25</f>
        <v>0</v>
      </c>
      <c r="AV24" s="116">
        <f>IF(AND(AU24=$BJ$3),$C$24,0)</f>
        <v>0</v>
      </c>
      <c r="AW24" s="116">
        <f t="shared" ref="AW24:AW34" si="40">IF(AND(AU24&gt;0),1,0)</f>
        <v>0</v>
      </c>
      <c r="AX24" s="122">
        <f>GANJIL!AX25</f>
        <v>0</v>
      </c>
      <c r="AY24" s="116">
        <f>IF(AND(AX24=$BJ$3),$C$24,0)</f>
        <v>0</v>
      </c>
      <c r="AZ24" s="116">
        <f t="shared" ref="AZ24:AZ34" si="41">IF(AND(AX24&gt;0),1,0)</f>
        <v>0</v>
      </c>
      <c r="BA24" s="122">
        <f>GENAP!BA25</f>
        <v>0</v>
      </c>
      <c r="BB24" s="116">
        <f>IF(AND(BA24=$BJ$3),$C$24,0)</f>
        <v>0</v>
      </c>
      <c r="BC24" s="116">
        <f t="shared" ref="BC24:BC34" si="42">IF(AND(BA24&gt;0),1,0)</f>
        <v>0</v>
      </c>
      <c r="BD24" s="112" t="s">
        <v>139</v>
      </c>
      <c r="BU24" s="106" t="s">
        <v>166</v>
      </c>
      <c r="BV24" s="107" t="s">
        <v>9</v>
      </c>
    </row>
    <row r="25" spans="2:74" x14ac:dyDescent="0.25">
      <c r="B25" s="132" t="str">
        <f>GENAP!B26</f>
        <v>Botani Farmasi</v>
      </c>
      <c r="C25" s="133">
        <f>GENAP!C26</f>
        <v>3</v>
      </c>
      <c r="D25" s="133">
        <f>GENAP!D26</f>
        <v>0</v>
      </c>
      <c r="E25" s="105">
        <f t="shared" si="24"/>
        <v>0</v>
      </c>
      <c r="F25" s="116">
        <f t="shared" si="25"/>
        <v>0</v>
      </c>
      <c r="G25" s="116">
        <f t="shared" si="23"/>
        <v>0</v>
      </c>
      <c r="H25" s="122">
        <f t="shared" si="26"/>
        <v>0</v>
      </c>
      <c r="I25" s="116">
        <f t="shared" si="27"/>
        <v>0</v>
      </c>
      <c r="J25" s="122">
        <f>IF(AND(H25=0),C25,0)</f>
        <v>3</v>
      </c>
      <c r="K25" s="122">
        <f t="shared" ref="K25:K33" si="43">IF(AND(J25=0),C25,0)</f>
        <v>0</v>
      </c>
      <c r="L25" s="122" t="str">
        <f t="shared" si="28"/>
        <v>belum</v>
      </c>
      <c r="M25" s="123"/>
      <c r="N25" s="122">
        <f>GANJIL!N26</f>
        <v>0</v>
      </c>
      <c r="O25" s="116">
        <f>IF(AND(N25=$BJ$3),$C$25,0)</f>
        <v>0</v>
      </c>
      <c r="P25" s="116">
        <f t="shared" si="29"/>
        <v>0</v>
      </c>
      <c r="Q25" s="122">
        <f>GENAP!Q26</f>
        <v>0</v>
      </c>
      <c r="R25" s="116">
        <f>IF(AND(Q25=$BJ$3),$C$25,0)</f>
        <v>0</v>
      </c>
      <c r="S25" s="116">
        <f t="shared" si="30"/>
        <v>0</v>
      </c>
      <c r="T25" s="122">
        <f>GANJIL!T26</f>
        <v>0</v>
      </c>
      <c r="U25" s="116">
        <f>IF(AND(T25=$BJ$3),$C$25,0)</f>
        <v>0</v>
      </c>
      <c r="V25" s="116">
        <f t="shared" si="31"/>
        <v>0</v>
      </c>
      <c r="W25" s="122">
        <f>GENAP!W26</f>
        <v>0</v>
      </c>
      <c r="X25" s="116">
        <f>IF(AND(W25=$BJ$3),$C$25,0)</f>
        <v>0</v>
      </c>
      <c r="Y25" s="116">
        <f t="shared" si="32"/>
        <v>0</v>
      </c>
      <c r="Z25" s="122">
        <f>GANJIL!Z26</f>
        <v>0</v>
      </c>
      <c r="AA25" s="116">
        <f>IF(AND(Z25=$BJ$3),$C$25,0)</f>
        <v>0</v>
      </c>
      <c r="AB25" s="116">
        <f t="shared" si="33"/>
        <v>0</v>
      </c>
      <c r="AC25" s="122">
        <f>GENAP!AC26</f>
        <v>0</v>
      </c>
      <c r="AD25" s="116">
        <f>IF(AND(AC25=$BJ$3),$C$25,0)</f>
        <v>0</v>
      </c>
      <c r="AE25" s="116">
        <f t="shared" si="34"/>
        <v>0</v>
      </c>
      <c r="AF25" s="122">
        <f>GANJIL!AF26</f>
        <v>0</v>
      </c>
      <c r="AG25" s="116">
        <f>IF(AND(AF25=$BJ$3),$C$25,0)</f>
        <v>0</v>
      </c>
      <c r="AH25" s="116">
        <f t="shared" si="35"/>
        <v>0</v>
      </c>
      <c r="AI25" s="122">
        <f>GENAP!AI26</f>
        <v>0</v>
      </c>
      <c r="AJ25" s="116">
        <f>IF(AND(AI25=$BJ$3),$C$25,0)</f>
        <v>0</v>
      </c>
      <c r="AK25" s="116">
        <f t="shared" si="36"/>
        <v>0</v>
      </c>
      <c r="AL25" s="122">
        <f>GANJIL!AL26</f>
        <v>0</v>
      </c>
      <c r="AM25" s="116">
        <f>IF(AND(AL25=$BJ$3),$C$25,0)</f>
        <v>0</v>
      </c>
      <c r="AN25" s="116">
        <f t="shared" si="37"/>
        <v>0</v>
      </c>
      <c r="AO25" s="122">
        <f>GENAP!AO26</f>
        <v>0</v>
      </c>
      <c r="AP25" s="116">
        <f>IF(AND(AO25=$BJ$3),$C$25,0)</f>
        <v>0</v>
      </c>
      <c r="AQ25" s="116">
        <f t="shared" si="38"/>
        <v>0</v>
      </c>
      <c r="AR25" s="122">
        <f>GANJIL!AR26</f>
        <v>0</v>
      </c>
      <c r="AS25" s="116">
        <f>IF(AND(AR25=$BJ$3),$C$25,0)</f>
        <v>0</v>
      </c>
      <c r="AT25" s="116">
        <f t="shared" si="39"/>
        <v>0</v>
      </c>
      <c r="AU25" s="122">
        <f>GENAP!AU26</f>
        <v>0</v>
      </c>
      <c r="AV25" s="116">
        <f>IF(AND(AU25=$BJ$3),$C$25,0)</f>
        <v>0</v>
      </c>
      <c r="AW25" s="116">
        <f t="shared" si="40"/>
        <v>0</v>
      </c>
      <c r="AX25" s="122">
        <f>GANJIL!AX26</f>
        <v>0</v>
      </c>
      <c r="AY25" s="116">
        <f>IF(AND(AX25=$BJ$3),$C$25,0)</f>
        <v>0</v>
      </c>
      <c r="AZ25" s="116">
        <f t="shared" si="41"/>
        <v>0</v>
      </c>
      <c r="BA25" s="122">
        <f>GENAP!BA26</f>
        <v>0</v>
      </c>
      <c r="BB25" s="116">
        <f>IF(AND(BA25=$BJ$3),$C$25,0)</f>
        <v>0</v>
      </c>
      <c r="BC25" s="116">
        <f t="shared" si="42"/>
        <v>0</v>
      </c>
      <c r="BD25" s="112" t="s">
        <v>139</v>
      </c>
      <c r="BU25" s="106" t="s">
        <v>120</v>
      </c>
      <c r="BV25" s="107">
        <v>2</v>
      </c>
    </row>
    <row r="26" spans="2:74" x14ac:dyDescent="0.25">
      <c r="B26" s="132" t="str">
        <f>GENAP!B27</f>
        <v>Bahasa Inggris</v>
      </c>
      <c r="C26" s="133">
        <f>GENAP!C27</f>
        <v>2</v>
      </c>
      <c r="D26" s="133">
        <f>GENAP!D27</f>
        <v>0</v>
      </c>
      <c r="E26" s="105">
        <f t="shared" si="24"/>
        <v>0</v>
      </c>
      <c r="F26" s="116">
        <f t="shared" si="25"/>
        <v>0</v>
      </c>
      <c r="G26" s="116">
        <f t="shared" si="23"/>
        <v>0</v>
      </c>
      <c r="H26" s="122">
        <f t="shared" si="26"/>
        <v>0</v>
      </c>
      <c r="I26" s="116">
        <f t="shared" si="27"/>
        <v>0</v>
      </c>
      <c r="J26" s="122">
        <f>IF(AND(H26&gt;1),0,C26)</f>
        <v>2</v>
      </c>
      <c r="K26" s="122">
        <f t="shared" si="43"/>
        <v>0</v>
      </c>
      <c r="L26" s="122" t="str">
        <f t="shared" si="28"/>
        <v>belum</v>
      </c>
      <c r="M26" s="123"/>
      <c r="N26" s="122">
        <f>GANJIL!N27</f>
        <v>0</v>
      </c>
      <c r="O26" s="116">
        <f>IF(AND(N26=$BJ$3),$C$26,0)</f>
        <v>0</v>
      </c>
      <c r="P26" s="116">
        <f t="shared" si="29"/>
        <v>0</v>
      </c>
      <c r="Q26" s="122">
        <f>GENAP!Q27</f>
        <v>0</v>
      </c>
      <c r="R26" s="116">
        <f>IF(AND(Q26=$BJ$3),$C$26,0)</f>
        <v>0</v>
      </c>
      <c r="S26" s="116">
        <f t="shared" si="30"/>
        <v>0</v>
      </c>
      <c r="T26" s="122">
        <f>GANJIL!T27</f>
        <v>0</v>
      </c>
      <c r="U26" s="116">
        <f>IF(AND(T26=$BJ$3),$C$26,0)</f>
        <v>0</v>
      </c>
      <c r="V26" s="116">
        <f t="shared" si="31"/>
        <v>0</v>
      </c>
      <c r="W26" s="122">
        <f>GENAP!W27</f>
        <v>0</v>
      </c>
      <c r="X26" s="116">
        <f>IF(AND(W26=$BJ$3),$C$26,0)</f>
        <v>0</v>
      </c>
      <c r="Y26" s="116">
        <f t="shared" si="32"/>
        <v>0</v>
      </c>
      <c r="Z26" s="122">
        <f>GANJIL!Z27</f>
        <v>0</v>
      </c>
      <c r="AA26" s="116">
        <f>IF(AND(Z26=$BJ$3),$C$26,0)</f>
        <v>0</v>
      </c>
      <c r="AB26" s="116">
        <f t="shared" si="33"/>
        <v>0</v>
      </c>
      <c r="AC26" s="122">
        <f>GENAP!AC27</f>
        <v>0</v>
      </c>
      <c r="AD26" s="116">
        <f>IF(AND(AC26=$BJ$3),$C$26,0)</f>
        <v>0</v>
      </c>
      <c r="AE26" s="116">
        <f t="shared" si="34"/>
        <v>0</v>
      </c>
      <c r="AF26" s="122">
        <f>GANJIL!AF27</f>
        <v>0</v>
      </c>
      <c r="AG26" s="116">
        <f>IF(AND(AF26=$BJ$3),$C$26,0)</f>
        <v>0</v>
      </c>
      <c r="AH26" s="116">
        <f t="shared" si="35"/>
        <v>0</v>
      </c>
      <c r="AI26" s="122">
        <f>GENAP!AI27</f>
        <v>0</v>
      </c>
      <c r="AJ26" s="116">
        <f>IF(AND(AI26=$BJ$3),$C$26,0)</f>
        <v>0</v>
      </c>
      <c r="AK26" s="116">
        <f t="shared" si="36"/>
        <v>0</v>
      </c>
      <c r="AL26" s="122">
        <f>GANJIL!AL27</f>
        <v>0</v>
      </c>
      <c r="AM26" s="116">
        <f>IF(AND(AL26=$BJ$3),$C$26,0)</f>
        <v>0</v>
      </c>
      <c r="AN26" s="116">
        <f t="shared" si="37"/>
        <v>0</v>
      </c>
      <c r="AO26" s="122">
        <f>GENAP!AO27</f>
        <v>0</v>
      </c>
      <c r="AP26" s="116">
        <f>IF(AND(AO26=$BJ$3),$C$26,0)</f>
        <v>0</v>
      </c>
      <c r="AQ26" s="116">
        <f t="shared" si="38"/>
        <v>0</v>
      </c>
      <c r="AR26" s="122">
        <f>GANJIL!AR27</f>
        <v>0</v>
      </c>
      <c r="AS26" s="116">
        <f>IF(AND(AR26=$BJ$3),$C$26,0)</f>
        <v>0</v>
      </c>
      <c r="AT26" s="116">
        <f t="shared" si="39"/>
        <v>0</v>
      </c>
      <c r="AU26" s="122">
        <f>GENAP!AU27</f>
        <v>0</v>
      </c>
      <c r="AV26" s="116">
        <f>IF(AND(AU26=$BJ$3),$C$26,0)</f>
        <v>0</v>
      </c>
      <c r="AW26" s="116">
        <f t="shared" si="40"/>
        <v>0</v>
      </c>
      <c r="AX26" s="122">
        <f>GANJIL!AX27</f>
        <v>0</v>
      </c>
      <c r="AY26" s="116">
        <f>IF(AND(AX26=$BJ$3),$C$26,0)</f>
        <v>0</v>
      </c>
      <c r="AZ26" s="116">
        <f t="shared" si="41"/>
        <v>0</v>
      </c>
      <c r="BA26" s="122">
        <f>GENAP!BA27</f>
        <v>0</v>
      </c>
      <c r="BB26" s="116">
        <f>IF(AND(BA26=$BJ$3),$C$26,0)</f>
        <v>0</v>
      </c>
      <c r="BC26" s="116">
        <f t="shared" si="42"/>
        <v>0</v>
      </c>
      <c r="BD26" s="112" t="s">
        <v>139</v>
      </c>
      <c r="BU26" s="106" t="s">
        <v>121</v>
      </c>
      <c r="BV26" s="107">
        <v>2</v>
      </c>
    </row>
    <row r="27" spans="2:74" x14ac:dyDescent="0.25">
      <c r="B27" s="132" t="str">
        <f>GENAP!B28</f>
        <v>Kewarganegaraan</v>
      </c>
      <c r="C27" s="133">
        <f>GENAP!C28</f>
        <v>2</v>
      </c>
      <c r="D27" s="133">
        <f>GENAP!D28</f>
        <v>0</v>
      </c>
      <c r="E27" s="105">
        <f t="shared" si="24"/>
        <v>0</v>
      </c>
      <c r="F27" s="116">
        <f t="shared" si="25"/>
        <v>0</v>
      </c>
      <c r="G27" s="116">
        <f t="shared" si="23"/>
        <v>0</v>
      </c>
      <c r="H27" s="122">
        <f t="shared" si="26"/>
        <v>0</v>
      </c>
      <c r="I27" s="116">
        <f t="shared" si="27"/>
        <v>0</v>
      </c>
      <c r="J27" s="122">
        <f>IF(AND(H27&gt;1),0,C27)</f>
        <v>2</v>
      </c>
      <c r="K27" s="122">
        <f t="shared" si="43"/>
        <v>0</v>
      </c>
      <c r="L27" s="122" t="str">
        <f t="shared" si="28"/>
        <v>belum</v>
      </c>
      <c r="M27" s="123"/>
      <c r="N27" s="122">
        <f>GANJIL!N28</f>
        <v>0</v>
      </c>
      <c r="O27" s="116">
        <f>IF(AND(N27=$BJ$3),$C$27,0)</f>
        <v>0</v>
      </c>
      <c r="P27" s="116">
        <f t="shared" si="29"/>
        <v>0</v>
      </c>
      <c r="Q27" s="122">
        <f>GENAP!Q28</f>
        <v>0</v>
      </c>
      <c r="R27" s="116">
        <f>IF(AND(Q27=$BJ$3),$C$27,0)</f>
        <v>0</v>
      </c>
      <c r="S27" s="116">
        <f t="shared" si="30"/>
        <v>0</v>
      </c>
      <c r="T27" s="122">
        <f>GANJIL!T28</f>
        <v>0</v>
      </c>
      <c r="U27" s="116">
        <f>IF(AND(T27=$BJ$3),$C$27,0)</f>
        <v>0</v>
      </c>
      <c r="V27" s="116">
        <f t="shared" si="31"/>
        <v>0</v>
      </c>
      <c r="W27" s="122">
        <f>GENAP!W28</f>
        <v>0</v>
      </c>
      <c r="X27" s="116">
        <f>IF(AND(W27=$BJ$3),$C$27,0)</f>
        <v>0</v>
      </c>
      <c r="Y27" s="116">
        <f t="shared" si="32"/>
        <v>0</v>
      </c>
      <c r="Z27" s="122">
        <f>GANJIL!Z28</f>
        <v>0</v>
      </c>
      <c r="AA27" s="116">
        <f>IF(AND(Z27=$BJ$3),$C$27,0)</f>
        <v>0</v>
      </c>
      <c r="AB27" s="116">
        <f t="shared" si="33"/>
        <v>0</v>
      </c>
      <c r="AC27" s="122">
        <f>GENAP!AC28</f>
        <v>0</v>
      </c>
      <c r="AD27" s="116">
        <f>IF(AND(AC27=$BJ$3),$C$27,0)</f>
        <v>0</v>
      </c>
      <c r="AE27" s="116">
        <f t="shared" si="34"/>
        <v>0</v>
      </c>
      <c r="AF27" s="122">
        <f>GANJIL!AF28</f>
        <v>0</v>
      </c>
      <c r="AG27" s="116">
        <f>IF(AND(AF27=$BJ$3),$C$27,0)</f>
        <v>0</v>
      </c>
      <c r="AH27" s="116">
        <f t="shared" si="35"/>
        <v>0</v>
      </c>
      <c r="AI27" s="122">
        <f>GENAP!AI28</f>
        <v>0</v>
      </c>
      <c r="AJ27" s="116">
        <f>IF(AND(AI27=$BJ$3),$C$27,0)</f>
        <v>0</v>
      </c>
      <c r="AK27" s="116">
        <f t="shared" si="36"/>
        <v>0</v>
      </c>
      <c r="AL27" s="122">
        <f>GANJIL!AL28</f>
        <v>0</v>
      </c>
      <c r="AM27" s="116">
        <f>IF(AND(AL27=$BJ$3),$C$27,0)</f>
        <v>0</v>
      </c>
      <c r="AN27" s="116">
        <f t="shared" si="37"/>
        <v>0</v>
      </c>
      <c r="AO27" s="122">
        <f>GENAP!AO28</f>
        <v>0</v>
      </c>
      <c r="AP27" s="116">
        <f>IF(AND(AO27=$BJ$3),$C$27,0)</f>
        <v>0</v>
      </c>
      <c r="AQ27" s="116">
        <f t="shared" si="38"/>
        <v>0</v>
      </c>
      <c r="AR27" s="122">
        <f>GANJIL!AR28</f>
        <v>0</v>
      </c>
      <c r="AS27" s="116">
        <f>IF(AND(AR27=$BJ$3),$C$27,0)</f>
        <v>0</v>
      </c>
      <c r="AT27" s="116">
        <f t="shared" si="39"/>
        <v>0</v>
      </c>
      <c r="AU27" s="122">
        <f>GENAP!AU28</f>
        <v>0</v>
      </c>
      <c r="AV27" s="116">
        <f>IF(AND(AU27=$BJ$3),$C$27,0)</f>
        <v>0</v>
      </c>
      <c r="AW27" s="116">
        <f t="shared" si="40"/>
        <v>0</v>
      </c>
      <c r="AX27" s="122">
        <f>GANJIL!AX28</f>
        <v>0</v>
      </c>
      <c r="AY27" s="116">
        <f>IF(AND(AX27=$BJ$3),$C$27,0)</f>
        <v>0</v>
      </c>
      <c r="AZ27" s="116">
        <f t="shared" si="41"/>
        <v>0</v>
      </c>
      <c r="BA27" s="122">
        <f>GENAP!BA28</f>
        <v>0</v>
      </c>
      <c r="BB27" s="116">
        <f>IF(AND(BA27=$BJ$3),$C$27,0)</f>
        <v>0</v>
      </c>
      <c r="BC27" s="116">
        <f t="shared" si="42"/>
        <v>0</v>
      </c>
      <c r="BD27" s="112" t="s">
        <v>139</v>
      </c>
      <c r="BU27" s="114" t="s">
        <v>131</v>
      </c>
      <c r="BV27" s="107">
        <v>0</v>
      </c>
    </row>
    <row r="28" spans="2:74" x14ac:dyDescent="0.25">
      <c r="B28" s="132" t="str">
        <f>GENAP!B29</f>
        <v>Pesantren</v>
      </c>
      <c r="C28" s="133">
        <f>GENAP!C29</f>
        <v>0</v>
      </c>
      <c r="D28" s="133">
        <f>GENAP!D29</f>
        <v>0</v>
      </c>
      <c r="E28" s="105">
        <f t="shared" si="24"/>
        <v>0</v>
      </c>
      <c r="F28" s="116">
        <f t="shared" si="25"/>
        <v>0</v>
      </c>
      <c r="G28" s="116">
        <f t="shared" si="23"/>
        <v>0</v>
      </c>
      <c r="H28" s="122">
        <f t="shared" si="26"/>
        <v>0</v>
      </c>
      <c r="I28" s="116">
        <f t="shared" si="27"/>
        <v>0</v>
      </c>
      <c r="J28" s="122">
        <f>IF(AND(D28&gt;0),0,C28)</f>
        <v>0</v>
      </c>
      <c r="K28" s="122">
        <f t="shared" si="43"/>
        <v>0</v>
      </c>
      <c r="L28" s="122" t="str">
        <f t="shared" si="28"/>
        <v>lulus</v>
      </c>
      <c r="M28" s="123"/>
      <c r="N28" s="122">
        <f>GANJIL!N29</f>
        <v>0</v>
      </c>
      <c r="O28" s="116">
        <f>IF(AND(N28=$BJ$3),$C$28,0)</f>
        <v>0</v>
      </c>
      <c r="P28" s="116">
        <f t="shared" si="29"/>
        <v>0</v>
      </c>
      <c r="Q28" s="122">
        <f>GENAP!Q29</f>
        <v>0</v>
      </c>
      <c r="R28" s="116">
        <f>IF(AND(Q28=$BJ$3),$C$28,0)</f>
        <v>0</v>
      </c>
      <c r="S28" s="116">
        <f t="shared" si="30"/>
        <v>0</v>
      </c>
      <c r="T28" s="122">
        <f>GANJIL!T29</f>
        <v>0</v>
      </c>
      <c r="U28" s="116">
        <f>IF(AND(T28=$BJ$3),$C$28,0)</f>
        <v>0</v>
      </c>
      <c r="V28" s="116">
        <f t="shared" si="31"/>
        <v>0</v>
      </c>
      <c r="W28" s="122">
        <f>GENAP!W29</f>
        <v>0</v>
      </c>
      <c r="X28" s="116">
        <f>IF(AND(W28=$BJ$3),$C$28,0)</f>
        <v>0</v>
      </c>
      <c r="Y28" s="116">
        <f t="shared" si="32"/>
        <v>0</v>
      </c>
      <c r="Z28" s="122">
        <f>GANJIL!Z29</f>
        <v>0</v>
      </c>
      <c r="AA28" s="116">
        <f>IF(AND(Z28=$BJ$3),$C$28,0)</f>
        <v>0</v>
      </c>
      <c r="AB28" s="116">
        <f t="shared" si="33"/>
        <v>0</v>
      </c>
      <c r="AC28" s="122">
        <f>GENAP!AC29</f>
        <v>0</v>
      </c>
      <c r="AD28" s="116">
        <f>IF(AND(AC28=$BJ$3),$C$28,0)</f>
        <v>0</v>
      </c>
      <c r="AE28" s="116">
        <f t="shared" si="34"/>
        <v>0</v>
      </c>
      <c r="AF28" s="122">
        <f>GANJIL!AF29</f>
        <v>0</v>
      </c>
      <c r="AG28" s="116">
        <f>IF(AND(AF28=$BJ$3),$C$28,0)</f>
        <v>0</v>
      </c>
      <c r="AH28" s="116">
        <f t="shared" si="35"/>
        <v>0</v>
      </c>
      <c r="AI28" s="122">
        <f>GENAP!AI29</f>
        <v>0</v>
      </c>
      <c r="AJ28" s="116">
        <f>IF(AND(AI28=$BJ$3),$C$28,0)</f>
        <v>0</v>
      </c>
      <c r="AK28" s="116">
        <f t="shared" si="36"/>
        <v>0</v>
      </c>
      <c r="AL28" s="122">
        <f>GANJIL!AL29</f>
        <v>0</v>
      </c>
      <c r="AM28" s="116">
        <f>IF(AND(AL28=$BJ$3),$C$28,0)</f>
        <v>0</v>
      </c>
      <c r="AN28" s="116">
        <f t="shared" si="37"/>
        <v>0</v>
      </c>
      <c r="AO28" s="122">
        <f>GENAP!AO29</f>
        <v>0</v>
      </c>
      <c r="AP28" s="116">
        <f>IF(AND(AO28=$BJ$3),$C$28,0)</f>
        <v>0</v>
      </c>
      <c r="AQ28" s="116">
        <f t="shared" si="38"/>
        <v>0</v>
      </c>
      <c r="AR28" s="122">
        <f>GANJIL!AR29</f>
        <v>0</v>
      </c>
      <c r="AS28" s="116">
        <f>IF(AND(AR28=$BJ$3),$C$28,0)</f>
        <v>0</v>
      </c>
      <c r="AT28" s="116">
        <f t="shared" si="39"/>
        <v>0</v>
      </c>
      <c r="AU28" s="122">
        <f>GENAP!AU29</f>
        <v>0</v>
      </c>
      <c r="AV28" s="116">
        <f>IF(AND(AU28=$BJ$3),$C$28,0)</f>
        <v>0</v>
      </c>
      <c r="AW28" s="116">
        <f t="shared" si="40"/>
        <v>0</v>
      </c>
      <c r="AX28" s="122">
        <f>GANJIL!AX29</f>
        <v>0</v>
      </c>
      <c r="AY28" s="116">
        <f>IF(AND(AX28=$BJ$3),$C$28,0)</f>
        <v>0</v>
      </c>
      <c r="AZ28" s="116">
        <f t="shared" si="41"/>
        <v>0</v>
      </c>
      <c r="BA28" s="122">
        <f>GENAP!BA29</f>
        <v>0</v>
      </c>
      <c r="BB28" s="116">
        <f>IF(AND(BA28=$BJ$3),$C$28,0)</f>
        <v>0</v>
      </c>
      <c r="BC28" s="116">
        <f t="shared" si="42"/>
        <v>0</v>
      </c>
      <c r="BD28" s="112" t="s">
        <v>139</v>
      </c>
      <c r="BU28" s="114" t="s">
        <v>114</v>
      </c>
      <c r="BV28" s="98">
        <v>2</v>
      </c>
    </row>
    <row r="29" spans="2:74" x14ac:dyDescent="0.25">
      <c r="B29" s="132" t="str">
        <f>GENAP!B30</f>
        <v>Kimia Analisis Dasar</v>
      </c>
      <c r="C29" s="133">
        <f>GENAP!C30</f>
        <v>2</v>
      </c>
      <c r="D29" s="133">
        <f>GENAP!D30</f>
        <v>0</v>
      </c>
      <c r="E29" s="105">
        <f t="shared" si="24"/>
        <v>0</v>
      </c>
      <c r="F29" s="116">
        <f t="shared" si="25"/>
        <v>0</v>
      </c>
      <c r="G29" s="116">
        <f t="shared" si="23"/>
        <v>0</v>
      </c>
      <c r="H29" s="122">
        <f t="shared" si="26"/>
        <v>0</v>
      </c>
      <c r="I29" s="116">
        <f t="shared" si="27"/>
        <v>0</v>
      </c>
      <c r="J29" s="122">
        <f>IF(AND(H29=0),C29,0)</f>
        <v>2</v>
      </c>
      <c r="K29" s="122">
        <f t="shared" si="43"/>
        <v>0</v>
      </c>
      <c r="L29" s="122" t="str">
        <f t="shared" si="28"/>
        <v>belum</v>
      </c>
      <c r="M29" s="123"/>
      <c r="N29" s="122">
        <f>GANJIL!N30</f>
        <v>0</v>
      </c>
      <c r="O29" s="116">
        <f>IF(AND(N29=$BJ$3),$C$29,0)</f>
        <v>0</v>
      </c>
      <c r="P29" s="116">
        <f t="shared" si="29"/>
        <v>0</v>
      </c>
      <c r="Q29" s="122">
        <f>GENAP!Q30</f>
        <v>0</v>
      </c>
      <c r="R29" s="116">
        <f>IF(AND(Q29=$BJ$3),$C$29,0)</f>
        <v>0</v>
      </c>
      <c r="S29" s="116">
        <f t="shared" si="30"/>
        <v>0</v>
      </c>
      <c r="T29" s="122">
        <f>GANJIL!T30</f>
        <v>0</v>
      </c>
      <c r="U29" s="116">
        <f>IF(AND(T29=$BJ$3),$C$29,0)</f>
        <v>0</v>
      </c>
      <c r="V29" s="116">
        <f t="shared" si="31"/>
        <v>0</v>
      </c>
      <c r="W29" s="122">
        <f>GENAP!W30</f>
        <v>0</v>
      </c>
      <c r="X29" s="116">
        <f>IF(AND(W29=$BJ$3),$C$29,0)</f>
        <v>0</v>
      </c>
      <c r="Y29" s="116">
        <f t="shared" si="32"/>
        <v>0</v>
      </c>
      <c r="Z29" s="122">
        <f>GANJIL!Z30</f>
        <v>0</v>
      </c>
      <c r="AA29" s="116">
        <f>IF(AND(Z29=$BJ$3),$C$29,0)</f>
        <v>0</v>
      </c>
      <c r="AB29" s="116">
        <f t="shared" si="33"/>
        <v>0</v>
      </c>
      <c r="AC29" s="122">
        <f>GENAP!AC30</f>
        <v>0</v>
      </c>
      <c r="AD29" s="116">
        <f>IF(AND(AC29=$BJ$3),$C$29,0)</f>
        <v>0</v>
      </c>
      <c r="AE29" s="116">
        <f t="shared" si="34"/>
        <v>0</v>
      </c>
      <c r="AF29" s="122">
        <f>GANJIL!AF30</f>
        <v>0</v>
      </c>
      <c r="AG29" s="116">
        <f>IF(AND(AF29=$BJ$3),$C$29,0)</f>
        <v>0</v>
      </c>
      <c r="AH29" s="116">
        <f t="shared" si="35"/>
        <v>0</v>
      </c>
      <c r="AI29" s="122">
        <f>GENAP!AI30</f>
        <v>0</v>
      </c>
      <c r="AJ29" s="116">
        <f>IF(AND(AI29=$BJ$3),$C$29,0)</f>
        <v>0</v>
      </c>
      <c r="AK29" s="116">
        <f t="shared" si="36"/>
        <v>0</v>
      </c>
      <c r="AL29" s="122">
        <f>GANJIL!AL30</f>
        <v>0</v>
      </c>
      <c r="AM29" s="116">
        <f>IF(AND(AL29=$BJ$3),$C$29,0)</f>
        <v>0</v>
      </c>
      <c r="AN29" s="116">
        <f t="shared" si="37"/>
        <v>0</v>
      </c>
      <c r="AO29" s="122">
        <f>GENAP!AO30</f>
        <v>0</v>
      </c>
      <c r="AP29" s="116">
        <f>IF(AND(AO29=$BJ$3),$C$29,0)</f>
        <v>0</v>
      </c>
      <c r="AQ29" s="116">
        <f t="shared" si="38"/>
        <v>0</v>
      </c>
      <c r="AR29" s="122">
        <f>GANJIL!AR30</f>
        <v>0</v>
      </c>
      <c r="AS29" s="116">
        <f>IF(AND(AR29=$BJ$3),$C$29,0)</f>
        <v>0</v>
      </c>
      <c r="AT29" s="116">
        <f t="shared" si="39"/>
        <v>0</v>
      </c>
      <c r="AU29" s="122">
        <f>GENAP!AU30</f>
        <v>0</v>
      </c>
      <c r="AV29" s="116">
        <f>IF(AND(AU29=$BJ$3),$C$29,0)</f>
        <v>0</v>
      </c>
      <c r="AW29" s="116">
        <f t="shared" si="40"/>
        <v>0</v>
      </c>
      <c r="AX29" s="122">
        <f>GANJIL!AX30</f>
        <v>0</v>
      </c>
      <c r="AY29" s="116">
        <f>IF(AND(AX29=$BJ$3),$C$29,0)</f>
        <v>0</v>
      </c>
      <c r="AZ29" s="116">
        <f t="shared" si="41"/>
        <v>0</v>
      </c>
      <c r="BA29" s="122">
        <f>GENAP!BA30</f>
        <v>0</v>
      </c>
      <c r="BB29" s="116">
        <f>IF(AND(BA29=$BJ$3),$C$29,0)</f>
        <v>0</v>
      </c>
      <c r="BC29" s="116">
        <f t="shared" si="42"/>
        <v>0</v>
      </c>
      <c r="BD29" s="112" t="s">
        <v>139</v>
      </c>
      <c r="BU29" s="118" t="s">
        <v>115</v>
      </c>
      <c r="BV29" s="98">
        <v>2</v>
      </c>
    </row>
    <row r="30" spans="2:74" x14ac:dyDescent="0.25">
      <c r="B30" s="132" t="str">
        <f>GENAP!B31</f>
        <v>Anatomi Fisiologi Manusia I</v>
      </c>
      <c r="C30" s="133">
        <f>GENAP!C31</f>
        <v>2</v>
      </c>
      <c r="D30" s="133">
        <f>GENAP!D31</f>
        <v>0</v>
      </c>
      <c r="E30" s="105">
        <f t="shared" si="24"/>
        <v>0</v>
      </c>
      <c r="F30" s="116">
        <f t="shared" si="25"/>
        <v>0</v>
      </c>
      <c r="G30" s="116">
        <f t="shared" si="23"/>
        <v>0</v>
      </c>
      <c r="H30" s="122">
        <f t="shared" si="26"/>
        <v>0</v>
      </c>
      <c r="I30" s="116">
        <f t="shared" si="27"/>
        <v>0</v>
      </c>
      <c r="J30" s="122">
        <f>IF(AND(H30=0),C30,0)</f>
        <v>2</v>
      </c>
      <c r="K30" s="122">
        <f t="shared" si="43"/>
        <v>0</v>
      </c>
      <c r="L30" s="122" t="str">
        <f t="shared" si="28"/>
        <v>belum</v>
      </c>
      <c r="M30" s="123"/>
      <c r="N30" s="122">
        <f>GANJIL!N31</f>
        <v>0</v>
      </c>
      <c r="O30" s="116">
        <f>IF(AND(N30=$BJ$3),$C$30,0)</f>
        <v>0</v>
      </c>
      <c r="P30" s="116">
        <f t="shared" si="29"/>
        <v>0</v>
      </c>
      <c r="Q30" s="122">
        <f>GENAP!Q31</f>
        <v>0</v>
      </c>
      <c r="R30" s="116">
        <f>IF(AND(Q30=$BJ$3),$C$30,0)</f>
        <v>0</v>
      </c>
      <c r="S30" s="116">
        <f t="shared" si="30"/>
        <v>0</v>
      </c>
      <c r="T30" s="122">
        <f>GANJIL!T31</f>
        <v>0</v>
      </c>
      <c r="U30" s="116">
        <f>IF(AND(T30=$BJ$3),$C$30,0)</f>
        <v>0</v>
      </c>
      <c r="V30" s="116">
        <f t="shared" si="31"/>
        <v>0</v>
      </c>
      <c r="W30" s="122">
        <f>GENAP!W31</f>
        <v>0</v>
      </c>
      <c r="X30" s="116">
        <f>IF(AND(W30=$BJ$3),$C$30,0)</f>
        <v>0</v>
      </c>
      <c r="Y30" s="116">
        <f t="shared" si="32"/>
        <v>0</v>
      </c>
      <c r="Z30" s="122">
        <f>GANJIL!Z31</f>
        <v>0</v>
      </c>
      <c r="AA30" s="116">
        <f>IF(AND(Z30=$BJ$3),$C$30,0)</f>
        <v>0</v>
      </c>
      <c r="AB30" s="116">
        <f t="shared" si="33"/>
        <v>0</v>
      </c>
      <c r="AC30" s="122">
        <f>GENAP!AC31</f>
        <v>0</v>
      </c>
      <c r="AD30" s="116">
        <f>IF(AND(AC30=$BJ$3),$C$30,0)</f>
        <v>0</v>
      </c>
      <c r="AE30" s="116">
        <f t="shared" si="34"/>
        <v>0</v>
      </c>
      <c r="AF30" s="122">
        <f>GANJIL!AF31</f>
        <v>0</v>
      </c>
      <c r="AG30" s="116">
        <f>IF(AND(AF30=$BJ$3),$C$30,0)</f>
        <v>0</v>
      </c>
      <c r="AH30" s="116">
        <f t="shared" si="35"/>
        <v>0</v>
      </c>
      <c r="AI30" s="122">
        <f>GENAP!AI31</f>
        <v>0</v>
      </c>
      <c r="AJ30" s="116">
        <f>IF(AND(AI30=$BJ$3),$C$30,0)</f>
        <v>0</v>
      </c>
      <c r="AK30" s="116">
        <f t="shared" si="36"/>
        <v>0</v>
      </c>
      <c r="AL30" s="122">
        <f>GANJIL!AL31</f>
        <v>0</v>
      </c>
      <c r="AM30" s="116">
        <f>IF(AND(AL30=$BJ$3),$C$30,0)</f>
        <v>0</v>
      </c>
      <c r="AN30" s="116">
        <f t="shared" si="37"/>
        <v>0</v>
      </c>
      <c r="AO30" s="122">
        <f>GENAP!AO31</f>
        <v>0</v>
      </c>
      <c r="AP30" s="116">
        <f>IF(AND(AO30=$BJ$3),$C$30,0)</f>
        <v>0</v>
      </c>
      <c r="AQ30" s="116">
        <f t="shared" si="38"/>
        <v>0</v>
      </c>
      <c r="AR30" s="122">
        <f>GANJIL!AR31</f>
        <v>0</v>
      </c>
      <c r="AS30" s="116">
        <f>IF(AND(AR30=$BJ$3),$C$30,0)</f>
        <v>0</v>
      </c>
      <c r="AT30" s="116">
        <f t="shared" si="39"/>
        <v>0</v>
      </c>
      <c r="AU30" s="122">
        <f>GENAP!AU31</f>
        <v>0</v>
      </c>
      <c r="AV30" s="116">
        <f>IF(AND(AU30=$BJ$3),$C$30,0)</f>
        <v>0</v>
      </c>
      <c r="AW30" s="116">
        <f t="shared" si="40"/>
        <v>0</v>
      </c>
      <c r="AX30" s="122">
        <f>GANJIL!AX31</f>
        <v>0</v>
      </c>
      <c r="AY30" s="116">
        <f>IF(AND(AX30=$BJ$3),$C$30,0)</f>
        <v>0</v>
      </c>
      <c r="AZ30" s="116">
        <f t="shared" si="41"/>
        <v>0</v>
      </c>
      <c r="BA30" s="122">
        <f>GENAP!BA31</f>
        <v>0</v>
      </c>
      <c r="BB30" s="116">
        <f>IF(AND(BA30=$BJ$3),$C$30,0)</f>
        <v>0</v>
      </c>
      <c r="BC30" s="116">
        <f t="shared" si="42"/>
        <v>0</v>
      </c>
      <c r="BD30" s="112" t="s">
        <v>139</v>
      </c>
      <c r="BU30" s="114" t="s">
        <v>116</v>
      </c>
      <c r="BV30" s="98">
        <v>2</v>
      </c>
    </row>
    <row r="31" spans="2:74" x14ac:dyDescent="0.25">
      <c r="B31" s="132" t="str">
        <f>GENAP!B32</f>
        <v>Kimia Fisika</v>
      </c>
      <c r="C31" s="133">
        <f>GENAP!C32</f>
        <v>2</v>
      </c>
      <c r="D31" s="133">
        <f>GENAP!D32</f>
        <v>0</v>
      </c>
      <c r="E31" s="105">
        <f t="shared" si="24"/>
        <v>0</v>
      </c>
      <c r="F31" s="116">
        <f t="shared" si="25"/>
        <v>0</v>
      </c>
      <c r="G31" s="116">
        <f t="shared" si="23"/>
        <v>0</v>
      </c>
      <c r="H31" s="122">
        <f t="shared" si="26"/>
        <v>0</v>
      </c>
      <c r="I31" s="116">
        <f t="shared" si="27"/>
        <v>0</v>
      </c>
      <c r="J31" s="122">
        <f>IF(AND(H31=0),C31,0)</f>
        <v>2</v>
      </c>
      <c r="K31" s="122">
        <f t="shared" si="43"/>
        <v>0</v>
      </c>
      <c r="L31" s="122" t="str">
        <f t="shared" si="28"/>
        <v>belum</v>
      </c>
      <c r="M31" s="123"/>
      <c r="N31" s="122">
        <f>GANJIL!N32</f>
        <v>0</v>
      </c>
      <c r="O31" s="116">
        <f>IF(AND(N31=$BJ$3),$C$31,0)</f>
        <v>0</v>
      </c>
      <c r="P31" s="116">
        <f t="shared" si="29"/>
        <v>0</v>
      </c>
      <c r="Q31" s="122">
        <f>GENAP!Q32</f>
        <v>0</v>
      </c>
      <c r="R31" s="116">
        <f>IF(AND(Q31=$BJ$3),$C$31,0)</f>
        <v>0</v>
      </c>
      <c r="S31" s="116">
        <f t="shared" si="30"/>
        <v>0</v>
      </c>
      <c r="T31" s="122">
        <f>GANJIL!T32</f>
        <v>0</v>
      </c>
      <c r="U31" s="116">
        <f>IF(AND(T31=$BJ$3),$C$31,0)</f>
        <v>0</v>
      </c>
      <c r="V31" s="116">
        <f t="shared" si="31"/>
        <v>0</v>
      </c>
      <c r="W31" s="122">
        <f>GENAP!W32</f>
        <v>0</v>
      </c>
      <c r="X31" s="116">
        <f>IF(AND(W31=$BJ$3),$C$31,0)</f>
        <v>0</v>
      </c>
      <c r="Y31" s="116">
        <f t="shared" si="32"/>
        <v>0</v>
      </c>
      <c r="Z31" s="122">
        <f>GANJIL!Z32</f>
        <v>0</v>
      </c>
      <c r="AA31" s="116">
        <f>IF(AND(Z31=$BJ$3),$C$31,0)</f>
        <v>0</v>
      </c>
      <c r="AB31" s="116">
        <f t="shared" si="33"/>
        <v>0</v>
      </c>
      <c r="AC31" s="122">
        <f>GENAP!AC32</f>
        <v>0</v>
      </c>
      <c r="AD31" s="116">
        <f>IF(AND(AC31=$BJ$3),$C$31,0)</f>
        <v>0</v>
      </c>
      <c r="AE31" s="116">
        <f t="shared" si="34"/>
        <v>0</v>
      </c>
      <c r="AF31" s="122">
        <f>GANJIL!AF32</f>
        <v>0</v>
      </c>
      <c r="AG31" s="116">
        <f>IF(AND(AF31=$BJ$3),$C$31,0)</f>
        <v>0</v>
      </c>
      <c r="AH31" s="116">
        <f t="shared" si="35"/>
        <v>0</v>
      </c>
      <c r="AI31" s="122">
        <f>GENAP!AI32</f>
        <v>0</v>
      </c>
      <c r="AJ31" s="116">
        <f>IF(AND(AI31=$BJ$3),$C$31,0)</f>
        <v>0</v>
      </c>
      <c r="AK31" s="116">
        <f t="shared" si="36"/>
        <v>0</v>
      </c>
      <c r="AL31" s="122">
        <f>GANJIL!AL32</f>
        <v>0</v>
      </c>
      <c r="AM31" s="116">
        <f>IF(AND(AL31=$BJ$3),$C$31,0)</f>
        <v>0</v>
      </c>
      <c r="AN31" s="116">
        <f t="shared" si="37"/>
        <v>0</v>
      </c>
      <c r="AO31" s="122">
        <f>GENAP!AO32</f>
        <v>0</v>
      </c>
      <c r="AP31" s="116">
        <f>IF(AND(AO31=$BJ$3),$C$31,0)</f>
        <v>0</v>
      </c>
      <c r="AQ31" s="116">
        <f t="shared" si="38"/>
        <v>0</v>
      </c>
      <c r="AR31" s="122">
        <f>GANJIL!AR32</f>
        <v>0</v>
      </c>
      <c r="AS31" s="116">
        <f>IF(AND(AR31=$BJ$3),$C$31,0)</f>
        <v>0</v>
      </c>
      <c r="AT31" s="116">
        <f t="shared" si="39"/>
        <v>0</v>
      </c>
      <c r="AU31" s="122">
        <f>GENAP!AU32</f>
        <v>0</v>
      </c>
      <c r="AV31" s="116">
        <f>IF(AND(AU31=$BJ$3),$C$31,0)</f>
        <v>0</v>
      </c>
      <c r="AW31" s="116">
        <f t="shared" si="40"/>
        <v>0</v>
      </c>
      <c r="AX31" s="122">
        <f>GANJIL!AX32</f>
        <v>0</v>
      </c>
      <c r="AY31" s="116">
        <f>IF(AND(AX31=$BJ$3),$C$31,0)</f>
        <v>0</v>
      </c>
      <c r="AZ31" s="116">
        <f t="shared" si="41"/>
        <v>0</v>
      </c>
      <c r="BA31" s="122">
        <f>GENAP!BA32</f>
        <v>0</v>
      </c>
      <c r="BB31" s="116">
        <f>IF(AND(BA31=$BJ$3),$C$31,0)</f>
        <v>0</v>
      </c>
      <c r="BC31" s="116">
        <f t="shared" si="42"/>
        <v>0</v>
      </c>
      <c r="BD31" s="112" t="s">
        <v>139</v>
      </c>
      <c r="BU31" s="114" t="s">
        <v>117</v>
      </c>
      <c r="BV31" s="98">
        <v>2</v>
      </c>
    </row>
    <row r="32" spans="2:74" x14ac:dyDescent="0.25">
      <c r="B32" s="132" t="str">
        <f>GENAP!B33</f>
        <v>Bahasa Arab II</v>
      </c>
      <c r="C32" s="133">
        <f>GENAP!C33</f>
        <v>2</v>
      </c>
      <c r="D32" s="133">
        <f>GENAP!D33</f>
        <v>0</v>
      </c>
      <c r="E32" s="105">
        <f t="shared" si="24"/>
        <v>0</v>
      </c>
      <c r="F32" s="116">
        <f t="shared" si="25"/>
        <v>0</v>
      </c>
      <c r="G32" s="116">
        <f t="shared" si="23"/>
        <v>0</v>
      </c>
      <c r="H32" s="122">
        <f t="shared" si="26"/>
        <v>0</v>
      </c>
      <c r="I32" s="116">
        <f t="shared" si="27"/>
        <v>0</v>
      </c>
      <c r="J32" s="122">
        <f>IF(AND(H32&gt;1),0,C32)</f>
        <v>2</v>
      </c>
      <c r="K32" s="122">
        <f t="shared" si="43"/>
        <v>0</v>
      </c>
      <c r="L32" s="122" t="str">
        <f t="shared" si="28"/>
        <v>belum</v>
      </c>
      <c r="M32" s="123"/>
      <c r="N32" s="122">
        <f>GANJIL!N33</f>
        <v>0</v>
      </c>
      <c r="O32" s="116">
        <f>IF(AND(N32=$BJ$3),$C$32,0)</f>
        <v>0</v>
      </c>
      <c r="P32" s="116">
        <f t="shared" si="29"/>
        <v>0</v>
      </c>
      <c r="Q32" s="122">
        <f>GENAP!Q33</f>
        <v>0</v>
      </c>
      <c r="R32" s="116">
        <f>IF(AND(Q32=$BJ$3),$C$32,0)</f>
        <v>0</v>
      </c>
      <c r="S32" s="116">
        <f t="shared" si="30"/>
        <v>0</v>
      </c>
      <c r="T32" s="122">
        <f>GANJIL!T33</f>
        <v>0</v>
      </c>
      <c r="U32" s="116">
        <f>IF(AND(T32=$BJ$3),$C$32,0)</f>
        <v>0</v>
      </c>
      <c r="V32" s="116">
        <f t="shared" si="31"/>
        <v>0</v>
      </c>
      <c r="W32" s="122">
        <f>GENAP!W33</f>
        <v>0</v>
      </c>
      <c r="X32" s="116">
        <f>IF(AND(W32=$BJ$3),$C$32,0)</f>
        <v>0</v>
      </c>
      <c r="Y32" s="116">
        <f t="shared" si="32"/>
        <v>0</v>
      </c>
      <c r="Z32" s="122">
        <f>GANJIL!Z33</f>
        <v>0</v>
      </c>
      <c r="AA32" s="116">
        <f>IF(AND(Z32=$BJ$3),$C$32,0)</f>
        <v>0</v>
      </c>
      <c r="AB32" s="116">
        <f t="shared" si="33"/>
        <v>0</v>
      </c>
      <c r="AC32" s="122">
        <f>GENAP!AC33</f>
        <v>0</v>
      </c>
      <c r="AD32" s="116">
        <f>IF(AND(AC32=$BJ$3),$C$32,0)</f>
        <v>0</v>
      </c>
      <c r="AE32" s="116">
        <f t="shared" si="34"/>
        <v>0</v>
      </c>
      <c r="AF32" s="122">
        <f>GANJIL!AF33</f>
        <v>0</v>
      </c>
      <c r="AG32" s="116">
        <f>IF(AND(AF32=$BJ$3),$C$32,0)</f>
        <v>0</v>
      </c>
      <c r="AH32" s="116">
        <f t="shared" si="35"/>
        <v>0</v>
      </c>
      <c r="AI32" s="122">
        <f>GENAP!AI33</f>
        <v>0</v>
      </c>
      <c r="AJ32" s="116">
        <f>IF(AND(AI32=$BJ$3),$C$32,0)</f>
        <v>0</v>
      </c>
      <c r="AK32" s="116">
        <f t="shared" si="36"/>
        <v>0</v>
      </c>
      <c r="AL32" s="122">
        <f>GANJIL!AL33</f>
        <v>0</v>
      </c>
      <c r="AM32" s="116">
        <f>IF(AND(AL32=$BJ$3),$C$32,0)</f>
        <v>0</v>
      </c>
      <c r="AN32" s="116">
        <f t="shared" si="37"/>
        <v>0</v>
      </c>
      <c r="AO32" s="122">
        <f>GENAP!AO33</f>
        <v>0</v>
      </c>
      <c r="AP32" s="116">
        <f>IF(AND(AO32=$BJ$3),$C$32,0)</f>
        <v>0</v>
      </c>
      <c r="AQ32" s="116">
        <f t="shared" si="38"/>
        <v>0</v>
      </c>
      <c r="AR32" s="122">
        <f>GANJIL!AR33</f>
        <v>0</v>
      </c>
      <c r="AS32" s="116">
        <f>IF(AND(AR32=$BJ$3),$C$32,0)</f>
        <v>0</v>
      </c>
      <c r="AT32" s="116">
        <f t="shared" si="39"/>
        <v>0</v>
      </c>
      <c r="AU32" s="122">
        <f>GENAP!AU33</f>
        <v>0</v>
      </c>
      <c r="AV32" s="116">
        <f>IF(AND(AU32=$BJ$3),$C$32,0)</f>
        <v>0</v>
      </c>
      <c r="AW32" s="116">
        <f t="shared" si="40"/>
        <v>0</v>
      </c>
      <c r="AX32" s="122">
        <f>GANJIL!AX33</f>
        <v>0</v>
      </c>
      <c r="AY32" s="116">
        <f>IF(AND(AX32=$BJ$3),$C$32,0)</f>
        <v>0</v>
      </c>
      <c r="AZ32" s="116">
        <f t="shared" si="41"/>
        <v>0</v>
      </c>
      <c r="BA32" s="122">
        <f>GENAP!BA33</f>
        <v>0</v>
      </c>
      <c r="BB32" s="116">
        <f>IF(AND(BA32=$BJ$3),$C$32,0)</f>
        <v>0</v>
      </c>
      <c r="BC32" s="116">
        <f t="shared" si="42"/>
        <v>0</v>
      </c>
      <c r="BD32" s="112" t="s">
        <v>139</v>
      </c>
      <c r="BU32" s="126" t="s">
        <v>149</v>
      </c>
      <c r="BV32" s="107">
        <v>2</v>
      </c>
    </row>
    <row r="33" spans="2:74" x14ac:dyDescent="0.25">
      <c r="B33" s="132" t="str">
        <f>GENAP!B34</f>
        <v>Praktikum Botani Farmasi</v>
      </c>
      <c r="C33" s="133">
        <f>GENAP!C34</f>
        <v>1</v>
      </c>
      <c r="D33" s="133">
        <f>GENAP!D34</f>
        <v>0</v>
      </c>
      <c r="E33" s="105">
        <f t="shared" si="24"/>
        <v>0</v>
      </c>
      <c r="F33" s="116">
        <f t="shared" si="25"/>
        <v>0</v>
      </c>
      <c r="G33" s="116">
        <f t="shared" si="23"/>
        <v>0</v>
      </c>
      <c r="H33" s="122">
        <f t="shared" si="26"/>
        <v>0</v>
      </c>
      <c r="I33" s="116">
        <f t="shared" si="27"/>
        <v>0</v>
      </c>
      <c r="J33" s="122">
        <f>IF(AND(H33=0),C33,0)</f>
        <v>1</v>
      </c>
      <c r="K33" s="122">
        <f t="shared" si="43"/>
        <v>0</v>
      </c>
      <c r="L33" s="122" t="str">
        <f t="shared" si="28"/>
        <v>belum</v>
      </c>
      <c r="M33" s="123"/>
      <c r="N33" s="122">
        <f>GANJIL!N34</f>
        <v>0</v>
      </c>
      <c r="O33" s="116">
        <f>IF(AND(N33=$BJ$3),$C$33,0)</f>
        <v>0</v>
      </c>
      <c r="P33" s="116">
        <f t="shared" si="29"/>
        <v>0</v>
      </c>
      <c r="Q33" s="122">
        <f>GENAP!Q34</f>
        <v>0</v>
      </c>
      <c r="R33" s="116">
        <f>IF(AND(Q33=$BJ$3),$C$33,0)</f>
        <v>0</v>
      </c>
      <c r="S33" s="116">
        <f t="shared" si="30"/>
        <v>0</v>
      </c>
      <c r="T33" s="122">
        <f>GANJIL!T34</f>
        <v>0</v>
      </c>
      <c r="U33" s="116">
        <f>IF(AND(T33=$BJ$3),$C$33,0)</f>
        <v>0</v>
      </c>
      <c r="V33" s="116">
        <f t="shared" si="31"/>
        <v>0</v>
      </c>
      <c r="W33" s="122">
        <f>GENAP!W34</f>
        <v>0</v>
      </c>
      <c r="X33" s="116">
        <f>IF(AND(W33=$BJ$3),$C$33,0)</f>
        <v>0</v>
      </c>
      <c r="Y33" s="116">
        <f t="shared" si="32"/>
        <v>0</v>
      </c>
      <c r="Z33" s="122">
        <f>GANJIL!Z34</f>
        <v>0</v>
      </c>
      <c r="AA33" s="116">
        <f>IF(AND(Z33=$BJ$3),$C$33,0)</f>
        <v>0</v>
      </c>
      <c r="AB33" s="116">
        <f t="shared" si="33"/>
        <v>0</v>
      </c>
      <c r="AC33" s="122">
        <f>GENAP!AC34</f>
        <v>0</v>
      </c>
      <c r="AD33" s="116">
        <f>IF(AND(AC33=$BJ$3),$C$33,0)</f>
        <v>0</v>
      </c>
      <c r="AE33" s="116">
        <f t="shared" si="34"/>
        <v>0</v>
      </c>
      <c r="AF33" s="122">
        <f>GANJIL!AF34</f>
        <v>0</v>
      </c>
      <c r="AG33" s="116">
        <f>IF(AND(AF33=$BJ$3),$C$33,0)</f>
        <v>0</v>
      </c>
      <c r="AH33" s="116">
        <f t="shared" si="35"/>
        <v>0</v>
      </c>
      <c r="AI33" s="122">
        <f>GENAP!AI34</f>
        <v>0</v>
      </c>
      <c r="AJ33" s="116">
        <f>IF(AND(AI33=$BJ$3),$C$33,0)</f>
        <v>0</v>
      </c>
      <c r="AK33" s="116">
        <f t="shared" si="36"/>
        <v>0</v>
      </c>
      <c r="AL33" s="122">
        <f>GANJIL!AL34</f>
        <v>0</v>
      </c>
      <c r="AM33" s="116">
        <f>IF(AND(AL33=$BJ$3),$C$33,0)</f>
        <v>0</v>
      </c>
      <c r="AN33" s="116">
        <f t="shared" si="37"/>
        <v>0</v>
      </c>
      <c r="AO33" s="122">
        <f>GENAP!AO34</f>
        <v>0</v>
      </c>
      <c r="AP33" s="116">
        <f>IF(AND(AO33=$BJ$3),$C$33,0)</f>
        <v>0</v>
      </c>
      <c r="AQ33" s="116">
        <f t="shared" si="38"/>
        <v>0</v>
      </c>
      <c r="AR33" s="122">
        <f>GANJIL!AR34</f>
        <v>0</v>
      </c>
      <c r="AS33" s="116">
        <f>IF(AND(AR33=$BJ$3),$C$33,0)</f>
        <v>0</v>
      </c>
      <c r="AT33" s="116">
        <f t="shared" si="39"/>
        <v>0</v>
      </c>
      <c r="AU33" s="122">
        <f>GENAP!AU34</f>
        <v>0</v>
      </c>
      <c r="AV33" s="116">
        <f>IF(AND(AU33=$BJ$3),$C$33,0)</f>
        <v>0</v>
      </c>
      <c r="AW33" s="116">
        <f t="shared" si="40"/>
        <v>0</v>
      </c>
      <c r="AX33" s="122">
        <f>GANJIL!AX34</f>
        <v>0</v>
      </c>
      <c r="AY33" s="116">
        <f>IF(AND(AX33=$BJ$3),$C$33,0)</f>
        <v>0</v>
      </c>
      <c r="AZ33" s="116">
        <f t="shared" si="41"/>
        <v>0</v>
      </c>
      <c r="BA33" s="122">
        <f>GENAP!BA34</f>
        <v>0</v>
      </c>
      <c r="BB33" s="116">
        <f>IF(AND(BA33=$BJ$3),$C$33,0)</f>
        <v>0</v>
      </c>
      <c r="BC33" s="116">
        <f t="shared" si="42"/>
        <v>0</v>
      </c>
      <c r="BD33" s="112" t="s">
        <v>139</v>
      </c>
    </row>
    <row r="34" spans="2:74" x14ac:dyDescent="0.25">
      <c r="B34" s="132" t="str">
        <f>GENAP!B35</f>
        <v>Praktikum Kimia Analisis</v>
      </c>
      <c r="C34" s="133">
        <f>GENAP!C35</f>
        <v>1</v>
      </c>
      <c r="D34" s="133">
        <f>GENAP!D35</f>
        <v>0</v>
      </c>
      <c r="E34" s="105">
        <f t="shared" si="24"/>
        <v>0</v>
      </c>
      <c r="F34" s="116">
        <f t="shared" si="25"/>
        <v>0</v>
      </c>
      <c r="G34" s="116">
        <f t="shared" si="23"/>
        <v>0</v>
      </c>
      <c r="H34" s="122">
        <f t="shared" si="26"/>
        <v>0</v>
      </c>
      <c r="I34" s="116">
        <f t="shared" si="27"/>
        <v>0</v>
      </c>
      <c r="J34" s="122">
        <f>IF(AND(H34=0),C34,0)</f>
        <v>1</v>
      </c>
      <c r="K34" s="122">
        <f>IF(AND(J34=0),C34,0)</f>
        <v>0</v>
      </c>
      <c r="L34" s="122" t="str">
        <f t="shared" si="28"/>
        <v>belum</v>
      </c>
      <c r="M34" s="123"/>
      <c r="N34" s="122">
        <f>GANJIL!N35</f>
        <v>0</v>
      </c>
      <c r="O34" s="116">
        <f>IF(AND(N34=$BJ$3),$C$34,0)</f>
        <v>0</v>
      </c>
      <c r="P34" s="116">
        <f t="shared" si="29"/>
        <v>0</v>
      </c>
      <c r="Q34" s="122">
        <f>GENAP!Q35</f>
        <v>0</v>
      </c>
      <c r="R34" s="116">
        <f>IF(AND(Q34=$BJ$3),$C$34,0)</f>
        <v>0</v>
      </c>
      <c r="S34" s="116">
        <f t="shared" si="30"/>
        <v>0</v>
      </c>
      <c r="T34" s="122">
        <f>GANJIL!T35</f>
        <v>0</v>
      </c>
      <c r="U34" s="116">
        <f>IF(AND(T34=$BJ$3),$C$34,0)</f>
        <v>0</v>
      </c>
      <c r="V34" s="116">
        <f t="shared" si="31"/>
        <v>0</v>
      </c>
      <c r="W34" s="122">
        <f>GENAP!W35</f>
        <v>0</v>
      </c>
      <c r="X34" s="116">
        <f>IF(AND(W34=$BJ$3),$C$34,0)</f>
        <v>0</v>
      </c>
      <c r="Y34" s="116">
        <f t="shared" si="32"/>
        <v>0</v>
      </c>
      <c r="Z34" s="122">
        <f>GANJIL!Z35</f>
        <v>0</v>
      </c>
      <c r="AA34" s="116">
        <f>IF(AND(Z34=$BJ$3),$C$34,0)</f>
        <v>0</v>
      </c>
      <c r="AB34" s="116">
        <f t="shared" si="33"/>
        <v>0</v>
      </c>
      <c r="AC34" s="122">
        <f>GENAP!AC35</f>
        <v>0</v>
      </c>
      <c r="AD34" s="116">
        <f>IF(AND(AC34=$BJ$3),$C$34,0)</f>
        <v>0</v>
      </c>
      <c r="AE34" s="116">
        <f t="shared" si="34"/>
        <v>0</v>
      </c>
      <c r="AF34" s="122">
        <f>GANJIL!AF35</f>
        <v>0</v>
      </c>
      <c r="AG34" s="116">
        <f>IF(AND(AF34=$BJ$3),$C$34,0)</f>
        <v>0</v>
      </c>
      <c r="AH34" s="116">
        <f t="shared" si="35"/>
        <v>0</v>
      </c>
      <c r="AI34" s="122">
        <f>GENAP!AI35</f>
        <v>0</v>
      </c>
      <c r="AJ34" s="116">
        <f>IF(AND(AI34=$BJ$3),$C$34,0)</f>
        <v>0</v>
      </c>
      <c r="AK34" s="116">
        <f t="shared" si="36"/>
        <v>0</v>
      </c>
      <c r="AL34" s="122">
        <f>GANJIL!AL35</f>
        <v>0</v>
      </c>
      <c r="AM34" s="116">
        <f>IF(AND(AL34=$BJ$3),$C$34,0)</f>
        <v>0</v>
      </c>
      <c r="AN34" s="116">
        <f t="shared" si="37"/>
        <v>0</v>
      </c>
      <c r="AO34" s="122">
        <f>GENAP!AO35</f>
        <v>0</v>
      </c>
      <c r="AP34" s="116">
        <f>IF(AND(AO34=$BJ$3),$C$34,0)</f>
        <v>0</v>
      </c>
      <c r="AQ34" s="116">
        <f t="shared" si="38"/>
        <v>0</v>
      </c>
      <c r="AR34" s="122">
        <f>GANJIL!AR35</f>
        <v>0</v>
      </c>
      <c r="AS34" s="116">
        <f>IF(AND(AR34=$BJ$3),$C$34,0)</f>
        <v>0</v>
      </c>
      <c r="AT34" s="116">
        <f t="shared" si="39"/>
        <v>0</v>
      </c>
      <c r="AU34" s="122">
        <f>GENAP!AU35</f>
        <v>0</v>
      </c>
      <c r="AV34" s="116">
        <f>IF(AND(AU34=$BJ$3),$C$34,0)</f>
        <v>0</v>
      </c>
      <c r="AW34" s="116">
        <f t="shared" si="40"/>
        <v>0</v>
      </c>
      <c r="AX34" s="122">
        <f>GANJIL!AX35</f>
        <v>0</v>
      </c>
      <c r="AY34" s="116">
        <f>IF(AND(AX34=$BJ$3),$C$34,0)</f>
        <v>0</v>
      </c>
      <c r="AZ34" s="116">
        <f t="shared" si="41"/>
        <v>0</v>
      </c>
      <c r="BA34" s="122">
        <f>GENAP!BA35</f>
        <v>0</v>
      </c>
      <c r="BB34" s="116">
        <f>IF(AND(BA34=$BJ$3),$C$34,0)</f>
        <v>0</v>
      </c>
      <c r="BC34" s="116">
        <f t="shared" si="42"/>
        <v>0</v>
      </c>
      <c r="BD34" s="112" t="s">
        <v>139</v>
      </c>
      <c r="BU34" s="125" t="s">
        <v>144</v>
      </c>
      <c r="BV34" s="107"/>
    </row>
    <row r="35" spans="2:74" x14ac:dyDescent="0.25">
      <c r="B35" s="127" t="s">
        <v>21</v>
      </c>
      <c r="C35" s="128">
        <f>SUM(C24:C34)</f>
        <v>19</v>
      </c>
      <c r="D35" s="98"/>
      <c r="F35" s="98">
        <f>SUM(F24:F34)</f>
        <v>0</v>
      </c>
      <c r="H35" s="98">
        <f>SUM(H24:H34)</f>
        <v>0</v>
      </c>
      <c r="I35" s="98">
        <f>SUM(I24:I34)</f>
        <v>0</v>
      </c>
      <c r="J35" s="123">
        <f>SUM(J24:J34)</f>
        <v>19</v>
      </c>
      <c r="K35" s="98">
        <f>SUM(K24:K34)</f>
        <v>0</v>
      </c>
      <c r="N35" s="122">
        <f>GANJIL!N36</f>
        <v>0</v>
      </c>
      <c r="O35" s="134">
        <f>SUM(O24:O34)</f>
        <v>0</v>
      </c>
      <c r="P35" s="134"/>
      <c r="Q35" s="122">
        <f>GENAP!Q36</f>
        <v>0</v>
      </c>
      <c r="R35" s="134">
        <f>SUM(R24:R34)</f>
        <v>0</v>
      </c>
      <c r="S35" s="134"/>
      <c r="T35" s="122">
        <f>GANJIL!T36</f>
        <v>0</v>
      </c>
      <c r="U35" s="134">
        <f>SUM(U24:U34)</f>
        <v>0</v>
      </c>
      <c r="V35" s="134"/>
      <c r="W35" s="122">
        <f>GENAP!W36</f>
        <v>0</v>
      </c>
      <c r="X35" s="134">
        <f>SUM(X24:X34)</f>
        <v>0</v>
      </c>
      <c r="Y35" s="134"/>
      <c r="Z35" s="122">
        <f>GANJIL!Z36</f>
        <v>0</v>
      </c>
      <c r="AA35" s="134">
        <f>SUM(AA24:AA34)</f>
        <v>0</v>
      </c>
      <c r="AB35" s="134"/>
      <c r="AC35" s="122">
        <f>GENAP!AC36</f>
        <v>0</v>
      </c>
      <c r="AD35" s="134">
        <f>SUM(AD24:AD34)</f>
        <v>0</v>
      </c>
      <c r="AE35" s="134"/>
      <c r="AF35" s="122">
        <f>GANJIL!AF36</f>
        <v>0</v>
      </c>
      <c r="AG35" s="134">
        <f>SUM(AG24:AG34)</f>
        <v>0</v>
      </c>
      <c r="AH35" s="134"/>
      <c r="AI35" s="122">
        <f>GENAP!AI36</f>
        <v>0</v>
      </c>
      <c r="AJ35" s="134">
        <f>SUM(AJ24:AJ34)</f>
        <v>0</v>
      </c>
      <c r="AK35" s="134"/>
      <c r="AL35" s="122">
        <f>GANJIL!AL36</f>
        <v>0</v>
      </c>
      <c r="AM35" s="134">
        <f>SUM(AM24:AM34)</f>
        <v>0</v>
      </c>
      <c r="AN35" s="134"/>
      <c r="AO35" s="122">
        <f>GENAP!AO36</f>
        <v>0</v>
      </c>
      <c r="AP35" s="134">
        <f>SUM(AP24:AP34)</f>
        <v>0</v>
      </c>
      <c r="AQ35" s="134"/>
      <c r="AR35" s="122">
        <f>GANJIL!AR36</f>
        <v>0</v>
      </c>
      <c r="AS35" s="134">
        <f>SUM(AS24:AS34)</f>
        <v>0</v>
      </c>
      <c r="AT35" s="134"/>
      <c r="AU35" s="122">
        <f>GENAP!AU36</f>
        <v>0</v>
      </c>
      <c r="AV35" s="134">
        <f>SUM(AV24:AV34)</f>
        <v>0</v>
      </c>
      <c r="AW35" s="134"/>
      <c r="AX35" s="122">
        <f>GANJIL!AX36</f>
        <v>0</v>
      </c>
      <c r="AY35" s="134">
        <f>SUM(AY24:AY34)</f>
        <v>0</v>
      </c>
      <c r="AZ35" s="134"/>
      <c r="BA35" s="122">
        <f>GENAP!BA36</f>
        <v>0</v>
      </c>
      <c r="BB35" s="98">
        <f>SUM(BB24:BB34)</f>
        <v>0</v>
      </c>
      <c r="BC35" s="98"/>
      <c r="BD35" s="112" t="s">
        <v>139</v>
      </c>
      <c r="BU35" s="126" t="s">
        <v>145</v>
      </c>
      <c r="BV35" s="107">
        <v>2</v>
      </c>
    </row>
    <row r="36" spans="2:74" x14ac:dyDescent="0.25">
      <c r="B36" s="127" t="s">
        <v>109</v>
      </c>
      <c r="C36" s="128">
        <f>I35/C35</f>
        <v>0</v>
      </c>
      <c r="D36" s="98"/>
      <c r="N36" s="122">
        <f>GANJIL!N37</f>
        <v>0</v>
      </c>
      <c r="Q36" s="122">
        <f>GENAP!Q37</f>
        <v>0</v>
      </c>
      <c r="T36" s="122">
        <f>GANJIL!T37</f>
        <v>0</v>
      </c>
      <c r="W36" s="122">
        <f>GENAP!W37</f>
        <v>0</v>
      </c>
      <c r="Z36" s="122">
        <f>GANJIL!Z37</f>
        <v>0</v>
      </c>
      <c r="AC36" s="122">
        <f>GENAP!AC37</f>
        <v>0</v>
      </c>
      <c r="AF36" s="122">
        <f>GANJIL!AF37</f>
        <v>0</v>
      </c>
      <c r="AI36" s="122">
        <f>GENAP!AI37</f>
        <v>0</v>
      </c>
      <c r="AL36" s="122">
        <f>GANJIL!AL37</f>
        <v>0</v>
      </c>
      <c r="AO36" s="122">
        <f>GENAP!AO37</f>
        <v>0</v>
      </c>
      <c r="AR36" s="122">
        <f>GANJIL!AR37</f>
        <v>0</v>
      </c>
      <c r="AU36" s="122">
        <f>GENAP!AU37</f>
        <v>0</v>
      </c>
      <c r="AX36" s="122">
        <f>GANJIL!AX37</f>
        <v>0</v>
      </c>
      <c r="BA36" s="122">
        <f>GENAP!BA37</f>
        <v>0</v>
      </c>
      <c r="BD36" s="112" t="s">
        <v>139</v>
      </c>
      <c r="BU36" s="126" t="s">
        <v>151</v>
      </c>
      <c r="BV36" s="107">
        <v>2</v>
      </c>
    </row>
    <row r="37" spans="2:74" x14ac:dyDescent="0.25">
      <c r="B37" s="135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N37" s="122">
        <f>GANJIL!N38</f>
        <v>0</v>
      </c>
      <c r="Q37" s="122">
        <f>GENAP!Q38</f>
        <v>0</v>
      </c>
      <c r="T37" s="122">
        <f>GANJIL!T38</f>
        <v>0</v>
      </c>
      <c r="W37" s="122">
        <f>GENAP!W38</f>
        <v>0</v>
      </c>
      <c r="Z37" s="122">
        <f>GANJIL!Z38</f>
        <v>0</v>
      </c>
      <c r="AC37" s="122">
        <f>GENAP!AC38</f>
        <v>0</v>
      </c>
      <c r="AF37" s="122">
        <f>GANJIL!AF38</f>
        <v>0</v>
      </c>
      <c r="AI37" s="122">
        <f>GENAP!AI38</f>
        <v>0</v>
      </c>
      <c r="AL37" s="122">
        <f>GANJIL!AL38</f>
        <v>0</v>
      </c>
      <c r="AO37" s="122">
        <f>GENAP!AO38</f>
        <v>0</v>
      </c>
      <c r="AR37" s="122">
        <f>GANJIL!AR38</f>
        <v>0</v>
      </c>
      <c r="AU37" s="122">
        <f>GENAP!AU38</f>
        <v>0</v>
      </c>
      <c r="AX37" s="122">
        <f>GANJIL!AX38</f>
        <v>0</v>
      </c>
      <c r="BA37" s="122">
        <f>GENAP!BA38</f>
        <v>0</v>
      </c>
      <c r="BD37" s="112" t="s">
        <v>139</v>
      </c>
      <c r="BU37" s="126" t="s">
        <v>148</v>
      </c>
      <c r="BV37" s="107">
        <v>2</v>
      </c>
    </row>
    <row r="38" spans="2:74" x14ac:dyDescent="0.25">
      <c r="B38" s="241" t="s">
        <v>34</v>
      </c>
      <c r="C38" s="242"/>
      <c r="D38" s="243"/>
      <c r="E38" s="244" t="s">
        <v>98</v>
      </c>
      <c r="F38" s="116"/>
      <c r="G38" s="116">
        <v>1</v>
      </c>
      <c r="H38" s="116" t="s">
        <v>100</v>
      </c>
      <c r="I38" s="116"/>
      <c r="J38" s="116"/>
      <c r="K38" s="116"/>
      <c r="L38" s="229" t="s">
        <v>136</v>
      </c>
      <c r="M38" s="117"/>
      <c r="N38" s="231" t="s">
        <v>140</v>
      </c>
      <c r="O38" s="232"/>
      <c r="P38" s="232"/>
      <c r="Q38" s="232"/>
      <c r="R38" s="232"/>
      <c r="S38" s="232"/>
      <c r="T38" s="232"/>
      <c r="U38" s="232"/>
      <c r="V38" s="232"/>
      <c r="W38" s="232"/>
      <c r="X38" s="232"/>
      <c r="Y38" s="232"/>
      <c r="Z38" s="232"/>
      <c r="AA38" s="232"/>
      <c r="AB38" s="232"/>
      <c r="AC38" s="232"/>
      <c r="AD38" s="232"/>
      <c r="AE38" s="232"/>
      <c r="AF38" s="232"/>
      <c r="AG38" s="232"/>
      <c r="AH38" s="232"/>
      <c r="AI38" s="232"/>
      <c r="AJ38" s="232"/>
      <c r="AK38" s="232"/>
      <c r="AL38" s="232"/>
      <c r="AM38" s="232"/>
      <c r="AN38" s="232"/>
      <c r="AO38" s="232"/>
      <c r="AP38" s="232"/>
      <c r="AQ38" s="232"/>
      <c r="AR38" s="232"/>
      <c r="AS38" s="232"/>
      <c r="AT38" s="232"/>
      <c r="AU38" s="232"/>
      <c r="AV38" s="232"/>
      <c r="AW38" s="232"/>
      <c r="AX38" s="232"/>
      <c r="AY38" s="232"/>
      <c r="AZ38" s="232"/>
      <c r="BA38" s="232"/>
      <c r="BB38" s="232"/>
      <c r="BC38" s="232"/>
      <c r="BD38" s="112" t="s">
        <v>138</v>
      </c>
      <c r="BU38" s="126" t="s">
        <v>152</v>
      </c>
      <c r="BV38" s="107">
        <v>2</v>
      </c>
    </row>
    <row r="39" spans="2:74" x14ac:dyDescent="0.25">
      <c r="B39" s="119" t="s">
        <v>8</v>
      </c>
      <c r="C39" s="99" t="s">
        <v>9</v>
      </c>
      <c r="D39" s="99" t="s">
        <v>10</v>
      </c>
      <c r="E39" s="245"/>
      <c r="F39" s="116"/>
      <c r="G39" s="116" t="str">
        <f t="shared" si="3"/>
        <v>nilai</v>
      </c>
      <c r="H39" s="116" t="s">
        <v>122</v>
      </c>
      <c r="I39" s="116" t="s">
        <v>99</v>
      </c>
      <c r="J39" s="116" t="s">
        <v>129</v>
      </c>
      <c r="K39" s="116" t="s">
        <v>123</v>
      </c>
      <c r="L39" s="230"/>
      <c r="N39" s="122">
        <f>GANJIL!N40</f>
        <v>1</v>
      </c>
      <c r="O39" s="105"/>
      <c r="P39" s="105"/>
      <c r="Q39" s="122">
        <f>GENAP!Q40</f>
        <v>2</v>
      </c>
      <c r="R39" s="105"/>
      <c r="S39" s="105"/>
      <c r="T39" s="122">
        <f>GANJIL!T40</f>
        <v>3</v>
      </c>
      <c r="U39" s="105"/>
      <c r="V39" s="105"/>
      <c r="W39" s="122">
        <f>GENAP!W40</f>
        <v>4</v>
      </c>
      <c r="X39" s="105"/>
      <c r="Y39" s="105"/>
      <c r="Z39" s="122">
        <f>GANJIL!Z40</f>
        <v>5</v>
      </c>
      <c r="AA39" s="105"/>
      <c r="AB39" s="105"/>
      <c r="AC39" s="122">
        <f>GENAP!AC40</f>
        <v>6</v>
      </c>
      <c r="AD39" s="105"/>
      <c r="AE39" s="105"/>
      <c r="AF39" s="122">
        <f>GANJIL!AF40</f>
        <v>7</v>
      </c>
      <c r="AG39" s="105"/>
      <c r="AH39" s="105"/>
      <c r="AI39" s="122">
        <f>GENAP!AI40</f>
        <v>8</v>
      </c>
      <c r="AJ39" s="105"/>
      <c r="AK39" s="105"/>
      <c r="AL39" s="122">
        <f>GANJIL!AL40</f>
        <v>9</v>
      </c>
      <c r="AM39" s="105"/>
      <c r="AN39" s="105"/>
      <c r="AO39" s="122">
        <f>GENAP!AO40</f>
        <v>10</v>
      </c>
      <c r="AP39" s="105"/>
      <c r="AQ39" s="105"/>
      <c r="AR39" s="122">
        <f>GANJIL!AR40</f>
        <v>11</v>
      </c>
      <c r="AS39" s="105"/>
      <c r="AT39" s="105"/>
      <c r="AU39" s="122">
        <f>GENAP!AU40</f>
        <v>12</v>
      </c>
      <c r="AV39" s="105"/>
      <c r="AW39" s="105"/>
      <c r="AX39" s="122">
        <f>GANJIL!AX40</f>
        <v>13</v>
      </c>
      <c r="AY39" s="105"/>
      <c r="AZ39" s="105"/>
      <c r="BA39" s="122">
        <f>GENAP!BA40</f>
        <v>14</v>
      </c>
      <c r="BB39" s="123"/>
      <c r="BC39" s="123"/>
      <c r="BD39" s="112" t="s">
        <v>138</v>
      </c>
      <c r="BU39" s="126" t="s">
        <v>153</v>
      </c>
      <c r="BV39" s="107">
        <v>1</v>
      </c>
    </row>
    <row r="40" spans="2:74" x14ac:dyDescent="0.25">
      <c r="B40" s="114" t="str">
        <f>GANJIL!B41</f>
        <v>Kimia Organik I</v>
      </c>
      <c r="C40" s="98">
        <f>GANJIL!C41</f>
        <v>2</v>
      </c>
      <c r="D40" s="98">
        <f>GANJIL!D41</f>
        <v>0</v>
      </c>
      <c r="E40" s="105">
        <f t="shared" ref="E40:E50" si="44">P40+S40+V40+Y40+AB40+AE40+AH40+AK40+AN40+AQ40+AT40+AW40+AZ40+BC40</f>
        <v>0</v>
      </c>
      <c r="F40" s="116">
        <f t="shared" ref="F40:F50" si="45">IF(AND(E40=0),0,C40)</f>
        <v>0</v>
      </c>
      <c r="G40" s="116">
        <f t="shared" si="3"/>
        <v>0</v>
      </c>
      <c r="H40" s="122">
        <f t="shared" ref="H40:H50" si="46">IF(AND(D40=$BF$3),$BG$3,IF(AND(D40=$BF$4),$BG$4,IF(AND(D40=$BF$5),$BG$5,IF(AND(D40=$BF$6),$BG$6,IF(AND(D40=$BF$7),$BG$7,IF(AND(D40=$BF$8),$BG$8,IF(AND(D40=$BF$9),$BG$9,IF(AND(D40=$BF$10),$BG$10))))))))</f>
        <v>0</v>
      </c>
      <c r="I40" s="116">
        <f t="shared" ref="I40:I50" si="47">H40*C40</f>
        <v>0</v>
      </c>
      <c r="J40" s="122">
        <f>IF(AND(H40=0),C40,0)</f>
        <v>2</v>
      </c>
      <c r="K40" s="122">
        <f t="shared" ref="K40:K50" si="48">IF(AND(J40=0),C40,0)</f>
        <v>0</v>
      </c>
      <c r="L40" s="122" t="str">
        <f t="shared" ref="L40:L50" si="49">IF(AND(J40=0),"lulus","belum")</f>
        <v>belum</v>
      </c>
      <c r="M40" s="123"/>
      <c r="N40" s="122">
        <f>GANJIL!N41</f>
        <v>0</v>
      </c>
      <c r="O40" s="116">
        <f>IF(AND(N40=$BJ$3),$C$40,0)</f>
        <v>0</v>
      </c>
      <c r="P40" s="116">
        <f t="shared" ref="P40:P50" si="50">IF(AND(N40&gt;0),1,0)</f>
        <v>0</v>
      </c>
      <c r="Q40" s="122">
        <f>GENAP!Q41</f>
        <v>0</v>
      </c>
      <c r="R40" s="116">
        <f>IF(AND(Q40=$BJ$3),$C$40,0)</f>
        <v>0</v>
      </c>
      <c r="S40" s="116">
        <f t="shared" ref="S40:S51" si="51">IF(AND(Q40&gt;0),1,0)</f>
        <v>0</v>
      </c>
      <c r="T40" s="122">
        <f>GANJIL!T41</f>
        <v>0</v>
      </c>
      <c r="U40" s="116">
        <f>IF(AND(T40=$BJ$3),$C$40,0)</f>
        <v>0</v>
      </c>
      <c r="V40" s="116">
        <f t="shared" ref="V40:V51" si="52">IF(AND(T40&gt;0),1,0)</f>
        <v>0</v>
      </c>
      <c r="W40" s="122">
        <f>GENAP!W41</f>
        <v>0</v>
      </c>
      <c r="X40" s="116">
        <f>IF(AND(W40=$BJ$3),$C$40,0)</f>
        <v>0</v>
      </c>
      <c r="Y40" s="116">
        <f t="shared" ref="Y40:Y51" si="53">IF(AND(W40&gt;0),1,0)</f>
        <v>0</v>
      </c>
      <c r="Z40" s="122">
        <f>GANJIL!Z41</f>
        <v>0</v>
      </c>
      <c r="AA40" s="116">
        <f>IF(AND(Z40=$BJ$3),$C$40,0)</f>
        <v>0</v>
      </c>
      <c r="AB40" s="116">
        <f t="shared" ref="AB40:AB51" si="54">IF(AND(Z40&gt;0),1,0)</f>
        <v>0</v>
      </c>
      <c r="AC40" s="122">
        <f>GENAP!AC41</f>
        <v>0</v>
      </c>
      <c r="AD40" s="116">
        <f>IF(AND(AC40=$BJ$3),$C$40,0)</f>
        <v>0</v>
      </c>
      <c r="AE40" s="116">
        <f t="shared" ref="AE40:AE51" si="55">IF(AND(AC40&gt;0),1,0)</f>
        <v>0</v>
      </c>
      <c r="AF40" s="122">
        <f>GANJIL!AF41</f>
        <v>0</v>
      </c>
      <c r="AG40" s="116">
        <f>IF(AND(AF40=$BJ$3),$C$40,0)</f>
        <v>0</v>
      </c>
      <c r="AH40" s="116">
        <f t="shared" ref="AH40:AH51" si="56">IF(AND(AF40&gt;0),1,0)</f>
        <v>0</v>
      </c>
      <c r="AI40" s="122">
        <f>GENAP!AI41</f>
        <v>0</v>
      </c>
      <c r="AJ40" s="116">
        <f>IF(AND(AI40=$BJ$3),$C$40,0)</f>
        <v>0</v>
      </c>
      <c r="AK40" s="116">
        <f t="shared" ref="AK40:AK51" si="57">IF(AND(AI40&gt;0),1,0)</f>
        <v>0</v>
      </c>
      <c r="AL40" s="122">
        <f>GANJIL!AL41</f>
        <v>0</v>
      </c>
      <c r="AM40" s="116">
        <f>IF(AND(AL40=$BJ$3),$C$40,0)</f>
        <v>0</v>
      </c>
      <c r="AN40" s="116">
        <f t="shared" ref="AN40:AN51" si="58">IF(AND(AL40&gt;0),1,0)</f>
        <v>0</v>
      </c>
      <c r="AO40" s="122">
        <f>GENAP!AO41</f>
        <v>0</v>
      </c>
      <c r="AP40" s="116">
        <f>IF(AND(AO40=$BJ$3),$C$40,0)</f>
        <v>0</v>
      </c>
      <c r="AQ40" s="116">
        <f t="shared" ref="AQ40:AQ51" si="59">IF(AND(AO40&gt;0),1,0)</f>
        <v>0</v>
      </c>
      <c r="AR40" s="122">
        <f>GANJIL!AR41</f>
        <v>0</v>
      </c>
      <c r="AS40" s="116">
        <f>IF(AND(AR40=$BJ$3),$C$40,0)</f>
        <v>0</v>
      </c>
      <c r="AT40" s="116">
        <f t="shared" ref="AT40:AT51" si="60">IF(AND(AR40&gt;0),1,0)</f>
        <v>0</v>
      </c>
      <c r="AU40" s="122">
        <f>GENAP!AU41</f>
        <v>0</v>
      </c>
      <c r="AV40" s="116">
        <f>IF(AND(AU40=$BJ$3),$C$40,0)</f>
        <v>0</v>
      </c>
      <c r="AW40" s="116">
        <f t="shared" ref="AW40:AW51" si="61">IF(AND(AU40&gt;0),1,0)</f>
        <v>0</v>
      </c>
      <c r="AX40" s="122">
        <f>GANJIL!AX41</f>
        <v>0</v>
      </c>
      <c r="AY40" s="116">
        <f>IF(AND(AX40=$BJ$3),$C$40,0)</f>
        <v>0</v>
      </c>
      <c r="AZ40" s="116">
        <f t="shared" ref="AZ40:AZ51" si="62">IF(AND(AX40&gt;0),1,0)</f>
        <v>0</v>
      </c>
      <c r="BA40" s="122">
        <f>GENAP!BA41</f>
        <v>0</v>
      </c>
      <c r="BB40" s="116">
        <f>IF(AND(BA40=$BJ$3),$C$40,0)</f>
        <v>0</v>
      </c>
      <c r="BC40" s="116">
        <f t="shared" ref="BC40:BC51" si="63">IF(AND(BA40&gt;0),1,0)</f>
        <v>0</v>
      </c>
      <c r="BD40" s="112" t="s">
        <v>138</v>
      </c>
    </row>
    <row r="41" spans="2:74" x14ac:dyDescent="0.25">
      <c r="B41" s="114" t="str">
        <f>GANJIL!B42</f>
        <v>PAI Fiqih Muamalat</v>
      </c>
      <c r="C41" s="98">
        <f>GANJIL!C42</f>
        <v>1</v>
      </c>
      <c r="D41" s="98">
        <f>GANJIL!D42</f>
        <v>0</v>
      </c>
      <c r="E41" s="105">
        <f t="shared" si="44"/>
        <v>0</v>
      </c>
      <c r="F41" s="116">
        <f t="shared" si="45"/>
        <v>0</v>
      </c>
      <c r="G41" s="116">
        <f t="shared" si="3"/>
        <v>0</v>
      </c>
      <c r="H41" s="122">
        <f t="shared" si="46"/>
        <v>0</v>
      </c>
      <c r="I41" s="116">
        <f t="shared" si="47"/>
        <v>0</v>
      </c>
      <c r="J41" s="122">
        <f>IF(AND(H41&gt;1),0,C41)</f>
        <v>1</v>
      </c>
      <c r="K41" s="122">
        <f t="shared" si="48"/>
        <v>0</v>
      </c>
      <c r="L41" s="122" t="str">
        <f t="shared" si="49"/>
        <v>belum</v>
      </c>
      <c r="M41" s="123"/>
      <c r="N41" s="122">
        <f>GANJIL!N42</f>
        <v>0</v>
      </c>
      <c r="O41" s="116">
        <f>IF(AND(N41=$BJ$3),$C$41,0)</f>
        <v>0</v>
      </c>
      <c r="P41" s="116">
        <f t="shared" si="50"/>
        <v>0</v>
      </c>
      <c r="Q41" s="122">
        <f>GENAP!Q42</f>
        <v>0</v>
      </c>
      <c r="R41" s="116">
        <f>IF(AND(Q41=$BJ$3),$C$41,0)</f>
        <v>0</v>
      </c>
      <c r="S41" s="116">
        <f t="shared" si="51"/>
        <v>0</v>
      </c>
      <c r="T41" s="122">
        <f>GANJIL!T42</f>
        <v>0</v>
      </c>
      <c r="U41" s="116">
        <f>IF(AND(T41=$BJ$3),$C$41,0)</f>
        <v>0</v>
      </c>
      <c r="V41" s="116">
        <f t="shared" si="52"/>
        <v>0</v>
      </c>
      <c r="W41" s="122">
        <f>GENAP!W42</f>
        <v>0</v>
      </c>
      <c r="X41" s="116">
        <f>IF(AND(W41=$BJ$3),$C$41,0)</f>
        <v>0</v>
      </c>
      <c r="Y41" s="116">
        <f t="shared" si="53"/>
        <v>0</v>
      </c>
      <c r="Z41" s="122">
        <f>GANJIL!Z42</f>
        <v>0</v>
      </c>
      <c r="AA41" s="116">
        <f>IF(AND(Z41=$BJ$3),$C$41,0)</f>
        <v>0</v>
      </c>
      <c r="AB41" s="116">
        <f t="shared" si="54"/>
        <v>0</v>
      </c>
      <c r="AC41" s="122">
        <f>GENAP!AC42</f>
        <v>0</v>
      </c>
      <c r="AD41" s="116">
        <f>IF(AND(AC41=$BJ$3),$C$41,0)</f>
        <v>0</v>
      </c>
      <c r="AE41" s="116">
        <f t="shared" si="55"/>
        <v>0</v>
      </c>
      <c r="AF41" s="122">
        <f>GANJIL!AF42</f>
        <v>0</v>
      </c>
      <c r="AG41" s="116">
        <f>IF(AND(AF41=$BJ$3),$C$41,0)</f>
        <v>0</v>
      </c>
      <c r="AH41" s="116">
        <f t="shared" si="56"/>
        <v>0</v>
      </c>
      <c r="AI41" s="122">
        <f>GENAP!AI42</f>
        <v>0</v>
      </c>
      <c r="AJ41" s="116">
        <f>IF(AND(AI41=$BJ$3),$C$41,0)</f>
        <v>0</v>
      </c>
      <c r="AK41" s="116">
        <f t="shared" si="57"/>
        <v>0</v>
      </c>
      <c r="AL41" s="122">
        <f>GANJIL!AL42</f>
        <v>0</v>
      </c>
      <c r="AM41" s="116">
        <f>IF(AND(AL41=$BJ$3),$C$41,0)</f>
        <v>0</v>
      </c>
      <c r="AN41" s="116">
        <f t="shared" si="58"/>
        <v>0</v>
      </c>
      <c r="AO41" s="122">
        <f>GENAP!AO42</f>
        <v>0</v>
      </c>
      <c r="AP41" s="116">
        <f>IF(AND(AO41=$BJ$3),$C$41,0)</f>
        <v>0</v>
      </c>
      <c r="AQ41" s="116">
        <f t="shared" si="59"/>
        <v>0</v>
      </c>
      <c r="AR41" s="122">
        <f>GANJIL!AR42</f>
        <v>0</v>
      </c>
      <c r="AS41" s="116">
        <f>IF(AND(AR41=$BJ$3),$C$41,0)</f>
        <v>0</v>
      </c>
      <c r="AT41" s="116">
        <f t="shared" si="60"/>
        <v>0</v>
      </c>
      <c r="AU41" s="122">
        <f>GENAP!AU42</f>
        <v>0</v>
      </c>
      <c r="AV41" s="116">
        <f>IF(AND(AU41=$BJ$3),$C$41,0)</f>
        <v>0</v>
      </c>
      <c r="AW41" s="116">
        <f t="shared" si="61"/>
        <v>0</v>
      </c>
      <c r="AX41" s="122">
        <f>GANJIL!AX42</f>
        <v>0</v>
      </c>
      <c r="AY41" s="116">
        <f>IF(AND(AX41=$BJ$3),$C$41,0)</f>
        <v>0</v>
      </c>
      <c r="AZ41" s="116">
        <f t="shared" si="62"/>
        <v>0</v>
      </c>
      <c r="BA41" s="122">
        <f>GENAP!BA42</f>
        <v>0</v>
      </c>
      <c r="BB41" s="116">
        <f>IF(AND(BA41=$BJ$3),$C$41,0)</f>
        <v>0</v>
      </c>
      <c r="BC41" s="116">
        <f t="shared" si="63"/>
        <v>0</v>
      </c>
      <c r="BD41" s="112" t="s">
        <v>138</v>
      </c>
    </row>
    <row r="42" spans="2:74" x14ac:dyDescent="0.25">
      <c r="B42" s="114" t="str">
        <f>GANJIL!B43</f>
        <v>Mikrobiologi Farmasi</v>
      </c>
      <c r="C42" s="98">
        <f>GANJIL!C43</f>
        <v>2</v>
      </c>
      <c r="D42" s="98">
        <f>GANJIL!D43</f>
        <v>0</v>
      </c>
      <c r="E42" s="105">
        <f t="shared" si="44"/>
        <v>0</v>
      </c>
      <c r="F42" s="116">
        <f t="shared" si="45"/>
        <v>0</v>
      </c>
      <c r="G42" s="116">
        <f t="shared" si="3"/>
        <v>0</v>
      </c>
      <c r="H42" s="122">
        <f t="shared" si="46"/>
        <v>0</v>
      </c>
      <c r="I42" s="116">
        <f t="shared" si="47"/>
        <v>0</v>
      </c>
      <c r="J42" s="122">
        <f>IF(AND(H42=0),C42,0)</f>
        <v>2</v>
      </c>
      <c r="K42" s="122">
        <f t="shared" si="48"/>
        <v>0</v>
      </c>
      <c r="L42" s="122" t="str">
        <f t="shared" si="49"/>
        <v>belum</v>
      </c>
      <c r="M42" s="123"/>
      <c r="N42" s="122">
        <f>GANJIL!N43</f>
        <v>0</v>
      </c>
      <c r="O42" s="116">
        <f>IF(AND(N42=$BJ$3),$C$42,0)</f>
        <v>0</v>
      </c>
      <c r="P42" s="116">
        <f t="shared" si="50"/>
        <v>0</v>
      </c>
      <c r="Q42" s="122">
        <f>GENAP!Q43</f>
        <v>0</v>
      </c>
      <c r="R42" s="116">
        <f>IF(AND(Q42=$BJ$3),$C$42,0)</f>
        <v>0</v>
      </c>
      <c r="S42" s="116">
        <f t="shared" si="51"/>
        <v>0</v>
      </c>
      <c r="T42" s="122">
        <f>GANJIL!T43</f>
        <v>0</v>
      </c>
      <c r="U42" s="116">
        <f>IF(AND(T42=$BJ$3),$C$42,0)</f>
        <v>0</v>
      </c>
      <c r="V42" s="116">
        <f t="shared" si="52"/>
        <v>0</v>
      </c>
      <c r="W42" s="122">
        <f>GENAP!W43</f>
        <v>0</v>
      </c>
      <c r="X42" s="116">
        <f>IF(AND(W42=$BJ$3),$C$42,0)</f>
        <v>0</v>
      </c>
      <c r="Y42" s="116">
        <f t="shared" si="53"/>
        <v>0</v>
      </c>
      <c r="Z42" s="122">
        <f>GANJIL!Z43</f>
        <v>0</v>
      </c>
      <c r="AA42" s="116">
        <f>IF(AND(Z42=$BJ$3),$C$42,0)</f>
        <v>0</v>
      </c>
      <c r="AB42" s="116">
        <f t="shared" si="54"/>
        <v>0</v>
      </c>
      <c r="AC42" s="122">
        <f>GENAP!AC43</f>
        <v>0</v>
      </c>
      <c r="AD42" s="116">
        <f>IF(AND(AC42=$BJ$3),$C$42,0)</f>
        <v>0</v>
      </c>
      <c r="AE42" s="116">
        <f t="shared" si="55"/>
        <v>0</v>
      </c>
      <c r="AF42" s="122">
        <f>GANJIL!AF43</f>
        <v>0</v>
      </c>
      <c r="AG42" s="116">
        <f>IF(AND(AF42=$BJ$3),$C$42,0)</f>
        <v>0</v>
      </c>
      <c r="AH42" s="116">
        <f t="shared" si="56"/>
        <v>0</v>
      </c>
      <c r="AI42" s="122">
        <f>GENAP!AI43</f>
        <v>0</v>
      </c>
      <c r="AJ42" s="116">
        <f>IF(AND(AI42=$BJ$3),$C$42,0)</f>
        <v>0</v>
      </c>
      <c r="AK42" s="116">
        <f t="shared" si="57"/>
        <v>0</v>
      </c>
      <c r="AL42" s="122">
        <f>GANJIL!AL43</f>
        <v>0</v>
      </c>
      <c r="AM42" s="116">
        <f>IF(AND(AL42=$BJ$3),$C$42,0)</f>
        <v>0</v>
      </c>
      <c r="AN42" s="116">
        <f t="shared" si="58"/>
        <v>0</v>
      </c>
      <c r="AO42" s="122">
        <f>GENAP!AO43</f>
        <v>0</v>
      </c>
      <c r="AP42" s="116">
        <f>IF(AND(AO42=$BJ$3),$C$42,0)</f>
        <v>0</v>
      </c>
      <c r="AQ42" s="116">
        <f t="shared" si="59"/>
        <v>0</v>
      </c>
      <c r="AR42" s="122">
        <f>GANJIL!AR43</f>
        <v>0</v>
      </c>
      <c r="AS42" s="116">
        <f>IF(AND(AR42=$BJ$3),$C$42,0)</f>
        <v>0</v>
      </c>
      <c r="AT42" s="116">
        <f t="shared" si="60"/>
        <v>0</v>
      </c>
      <c r="AU42" s="122">
        <f>GENAP!AU43</f>
        <v>0</v>
      </c>
      <c r="AV42" s="116">
        <f>IF(AND(AU42=$BJ$3),$C$42,0)</f>
        <v>0</v>
      </c>
      <c r="AW42" s="116">
        <f t="shared" si="61"/>
        <v>0</v>
      </c>
      <c r="AX42" s="122">
        <f>GANJIL!AX43</f>
        <v>0</v>
      </c>
      <c r="AY42" s="116">
        <f>IF(AND(AX42=$BJ$3),$C$42,0)</f>
        <v>0</v>
      </c>
      <c r="AZ42" s="116">
        <f t="shared" si="62"/>
        <v>0</v>
      </c>
      <c r="BA42" s="122">
        <f>GENAP!BA43</f>
        <v>0</v>
      </c>
      <c r="BB42" s="116">
        <f>IF(AND(BA42=$BJ$3),$C$42,0)</f>
        <v>0</v>
      </c>
      <c r="BC42" s="116">
        <f t="shared" si="63"/>
        <v>0</v>
      </c>
      <c r="BD42" s="112" t="s">
        <v>138</v>
      </c>
    </row>
    <row r="43" spans="2:74" x14ac:dyDescent="0.25">
      <c r="B43" s="114" t="str">
        <f>GANJIL!B44</f>
        <v>Farmakognosi</v>
      </c>
      <c r="C43" s="98">
        <f>GANJIL!C44</f>
        <v>2</v>
      </c>
      <c r="D43" s="98">
        <f>GANJIL!D44</f>
        <v>0</v>
      </c>
      <c r="E43" s="105">
        <f t="shared" si="44"/>
        <v>0</v>
      </c>
      <c r="F43" s="116">
        <f t="shared" si="45"/>
        <v>0</v>
      </c>
      <c r="G43" s="116">
        <f t="shared" si="3"/>
        <v>0</v>
      </c>
      <c r="H43" s="122">
        <f t="shared" si="46"/>
        <v>0</v>
      </c>
      <c r="I43" s="116">
        <f t="shared" si="47"/>
        <v>0</v>
      </c>
      <c r="J43" s="122">
        <f>IF(AND(H43&gt;1),0,C43)</f>
        <v>2</v>
      </c>
      <c r="K43" s="122">
        <f t="shared" si="48"/>
        <v>0</v>
      </c>
      <c r="L43" s="122" t="str">
        <f t="shared" si="49"/>
        <v>belum</v>
      </c>
      <c r="M43" s="123"/>
      <c r="N43" s="122">
        <f>GANJIL!N44</f>
        <v>0</v>
      </c>
      <c r="O43" s="116">
        <f>IF(AND(N43=$BJ$3),$C$43,0)</f>
        <v>0</v>
      </c>
      <c r="P43" s="116">
        <f t="shared" si="50"/>
        <v>0</v>
      </c>
      <c r="Q43" s="122">
        <f>GENAP!Q44</f>
        <v>0</v>
      </c>
      <c r="R43" s="116">
        <f>IF(AND(Q43=$BJ$3),$C$43,0)</f>
        <v>0</v>
      </c>
      <c r="S43" s="116">
        <f t="shared" si="51"/>
        <v>0</v>
      </c>
      <c r="T43" s="122">
        <f>GANJIL!T44</f>
        <v>0</v>
      </c>
      <c r="U43" s="116">
        <f>IF(AND(T43=$BJ$3),$C$43,0)</f>
        <v>0</v>
      </c>
      <c r="V43" s="116">
        <f t="shared" si="52"/>
        <v>0</v>
      </c>
      <c r="W43" s="122">
        <f>GENAP!W44</f>
        <v>0</v>
      </c>
      <c r="X43" s="116">
        <f>IF(AND(W43=$BJ$3),$C$43,0)</f>
        <v>0</v>
      </c>
      <c r="Y43" s="116">
        <f t="shared" si="53"/>
        <v>0</v>
      </c>
      <c r="Z43" s="122">
        <f>GANJIL!Z44</f>
        <v>0</v>
      </c>
      <c r="AA43" s="116">
        <f>IF(AND(Z43=$BJ$3),$C$43,0)</f>
        <v>0</v>
      </c>
      <c r="AB43" s="116">
        <f t="shared" si="54"/>
        <v>0</v>
      </c>
      <c r="AC43" s="122">
        <f>GENAP!AC44</f>
        <v>0</v>
      </c>
      <c r="AD43" s="116">
        <f>IF(AND(AC43=$BJ$3),$C$43,0)</f>
        <v>0</v>
      </c>
      <c r="AE43" s="116">
        <f t="shared" si="55"/>
        <v>0</v>
      </c>
      <c r="AF43" s="122">
        <f>GANJIL!AF44</f>
        <v>0</v>
      </c>
      <c r="AG43" s="116">
        <f>IF(AND(AF43=$BJ$3),$C$43,0)</f>
        <v>0</v>
      </c>
      <c r="AH43" s="116">
        <f t="shared" si="56"/>
        <v>0</v>
      </c>
      <c r="AI43" s="122">
        <f>GENAP!AI44</f>
        <v>0</v>
      </c>
      <c r="AJ43" s="116">
        <f>IF(AND(AI43=$BJ$3),$C$43,0)</f>
        <v>0</v>
      </c>
      <c r="AK43" s="116">
        <f t="shared" si="57"/>
        <v>0</v>
      </c>
      <c r="AL43" s="122">
        <f>GANJIL!AL44</f>
        <v>0</v>
      </c>
      <c r="AM43" s="116">
        <f>IF(AND(AL43=$BJ$3),$C$43,0)</f>
        <v>0</v>
      </c>
      <c r="AN43" s="116">
        <f t="shared" si="58"/>
        <v>0</v>
      </c>
      <c r="AO43" s="122">
        <f>GENAP!AO44</f>
        <v>0</v>
      </c>
      <c r="AP43" s="116">
        <f>IF(AND(AO43=$BJ$3),$C$43,0)</f>
        <v>0</v>
      </c>
      <c r="AQ43" s="116">
        <f t="shared" si="59"/>
        <v>0</v>
      </c>
      <c r="AR43" s="122">
        <f>GANJIL!AR44</f>
        <v>0</v>
      </c>
      <c r="AS43" s="116">
        <f>IF(AND(AR43=$BJ$3),$C$43,0)</f>
        <v>0</v>
      </c>
      <c r="AT43" s="116">
        <f t="shared" si="60"/>
        <v>0</v>
      </c>
      <c r="AU43" s="122">
        <f>GENAP!AU44</f>
        <v>0</v>
      </c>
      <c r="AV43" s="116">
        <f>IF(AND(AU43=$BJ$3),$C$43,0)</f>
        <v>0</v>
      </c>
      <c r="AW43" s="116">
        <f t="shared" si="61"/>
        <v>0</v>
      </c>
      <c r="AX43" s="122">
        <f>GANJIL!AX44</f>
        <v>0</v>
      </c>
      <c r="AY43" s="116">
        <f>IF(AND(AX43=$BJ$3),$C$43,0)</f>
        <v>0</v>
      </c>
      <c r="AZ43" s="116">
        <f t="shared" si="62"/>
        <v>0</v>
      </c>
      <c r="BA43" s="122">
        <f>GENAP!BA44</f>
        <v>0</v>
      </c>
      <c r="BB43" s="116">
        <f>IF(AND(BA43=$BJ$3),$C$43,0)</f>
        <v>0</v>
      </c>
      <c r="BC43" s="116">
        <f t="shared" si="63"/>
        <v>0</v>
      </c>
      <c r="BD43" s="112" t="s">
        <v>138</v>
      </c>
    </row>
    <row r="44" spans="2:74" x14ac:dyDescent="0.25">
      <c r="B44" s="114" t="str">
        <f>GANJIL!B45</f>
        <v>Farmasi Fisika</v>
      </c>
      <c r="C44" s="98">
        <f>GANJIL!C45</f>
        <v>3</v>
      </c>
      <c r="D44" s="98">
        <f>GANJIL!D45</f>
        <v>0</v>
      </c>
      <c r="E44" s="105">
        <f t="shared" si="44"/>
        <v>0</v>
      </c>
      <c r="F44" s="116">
        <f t="shared" si="45"/>
        <v>0</v>
      </c>
      <c r="G44" s="116">
        <f t="shared" si="3"/>
        <v>0</v>
      </c>
      <c r="H44" s="122">
        <f t="shared" si="46"/>
        <v>0</v>
      </c>
      <c r="I44" s="116">
        <f t="shared" si="47"/>
        <v>0</v>
      </c>
      <c r="J44" s="122">
        <f>IF(AND(H44=0),C44,0)</f>
        <v>3</v>
      </c>
      <c r="K44" s="122">
        <f t="shared" si="48"/>
        <v>0</v>
      </c>
      <c r="L44" s="122" t="str">
        <f t="shared" si="49"/>
        <v>belum</v>
      </c>
      <c r="M44" s="123"/>
      <c r="N44" s="122">
        <f>GANJIL!N45</f>
        <v>0</v>
      </c>
      <c r="O44" s="116">
        <f>IF(AND(N44=$BJ$3),$C$44,0)</f>
        <v>0</v>
      </c>
      <c r="P44" s="116">
        <f t="shared" si="50"/>
        <v>0</v>
      </c>
      <c r="Q44" s="122">
        <f>GENAP!Q45</f>
        <v>0</v>
      </c>
      <c r="R44" s="116">
        <f>IF(AND(Q44=$BJ$3),$C$44,0)</f>
        <v>0</v>
      </c>
      <c r="S44" s="116">
        <f t="shared" si="51"/>
        <v>0</v>
      </c>
      <c r="T44" s="122">
        <f>GANJIL!T45</f>
        <v>0</v>
      </c>
      <c r="U44" s="116">
        <f>IF(AND(T44=$BJ$3),$C$44,0)</f>
        <v>0</v>
      </c>
      <c r="V44" s="116">
        <f t="shared" si="52"/>
        <v>0</v>
      </c>
      <c r="W44" s="122">
        <f>GENAP!W45</f>
        <v>0</v>
      </c>
      <c r="X44" s="116">
        <f>IF(AND(W44=$BJ$3),$C$44,0)</f>
        <v>0</v>
      </c>
      <c r="Y44" s="116">
        <f t="shared" si="53"/>
        <v>0</v>
      </c>
      <c r="Z44" s="122">
        <f>GANJIL!Z45</f>
        <v>0</v>
      </c>
      <c r="AA44" s="116">
        <f>IF(AND(Z44=$BJ$3),$C$44,0)</f>
        <v>0</v>
      </c>
      <c r="AB44" s="116">
        <f t="shared" si="54"/>
        <v>0</v>
      </c>
      <c r="AC44" s="122">
        <f>GENAP!AC45</f>
        <v>0</v>
      </c>
      <c r="AD44" s="116">
        <f>IF(AND(AC44=$BJ$3),$C$44,0)</f>
        <v>0</v>
      </c>
      <c r="AE44" s="116">
        <f t="shared" si="55"/>
        <v>0</v>
      </c>
      <c r="AF44" s="122">
        <f>GANJIL!AF45</f>
        <v>0</v>
      </c>
      <c r="AG44" s="116">
        <f>IF(AND(AF44=$BJ$3),$C$44,0)</f>
        <v>0</v>
      </c>
      <c r="AH44" s="116">
        <f t="shared" si="56"/>
        <v>0</v>
      </c>
      <c r="AI44" s="122">
        <f>GENAP!AI45</f>
        <v>0</v>
      </c>
      <c r="AJ44" s="116">
        <f>IF(AND(AI44=$BJ$3),$C$44,0)</f>
        <v>0</v>
      </c>
      <c r="AK44" s="116">
        <f t="shared" si="57"/>
        <v>0</v>
      </c>
      <c r="AL44" s="122">
        <f>GANJIL!AL45</f>
        <v>0</v>
      </c>
      <c r="AM44" s="116">
        <f>IF(AND(AL44=$BJ$3),$C$44,0)</f>
        <v>0</v>
      </c>
      <c r="AN44" s="116">
        <f t="shared" si="58"/>
        <v>0</v>
      </c>
      <c r="AO44" s="122">
        <f>GENAP!AO45</f>
        <v>0</v>
      </c>
      <c r="AP44" s="116">
        <f>IF(AND(AO44=$BJ$3),$C$44,0)</f>
        <v>0</v>
      </c>
      <c r="AQ44" s="116">
        <f t="shared" si="59"/>
        <v>0</v>
      </c>
      <c r="AR44" s="122">
        <f>GANJIL!AR45</f>
        <v>0</v>
      </c>
      <c r="AS44" s="116">
        <f>IF(AND(AR44=$BJ$3),$C$44,0)</f>
        <v>0</v>
      </c>
      <c r="AT44" s="116">
        <f t="shared" si="60"/>
        <v>0</v>
      </c>
      <c r="AU44" s="122">
        <f>GENAP!AU45</f>
        <v>0</v>
      </c>
      <c r="AV44" s="116">
        <f>IF(AND(AU44=$BJ$3),$C$44,0)</f>
        <v>0</v>
      </c>
      <c r="AW44" s="116">
        <f t="shared" si="61"/>
        <v>0</v>
      </c>
      <c r="AX44" s="122">
        <f>GANJIL!AX45</f>
        <v>0</v>
      </c>
      <c r="AY44" s="116">
        <f>IF(AND(AX44=$BJ$3),$C$44,0)</f>
        <v>0</v>
      </c>
      <c r="AZ44" s="116">
        <f t="shared" si="62"/>
        <v>0</v>
      </c>
      <c r="BA44" s="122">
        <f>GENAP!BA45</f>
        <v>0</v>
      </c>
      <c r="BB44" s="116">
        <f>IF(AND(BA44=$BJ$3),$C$44,0)</f>
        <v>0</v>
      </c>
      <c r="BC44" s="116">
        <f t="shared" si="63"/>
        <v>0</v>
      </c>
      <c r="BD44" s="112" t="s">
        <v>138</v>
      </c>
    </row>
    <row r="45" spans="2:74" x14ac:dyDescent="0.25">
      <c r="B45" s="114" t="str">
        <f>GANJIL!B46</f>
        <v>Anatomi Fisiologi Manusia II</v>
      </c>
      <c r="C45" s="98">
        <f>GANJIL!C46</f>
        <v>2</v>
      </c>
      <c r="D45" s="98">
        <f>GANJIL!D46</f>
        <v>0</v>
      </c>
      <c r="E45" s="105">
        <f t="shared" si="44"/>
        <v>0</v>
      </c>
      <c r="F45" s="116">
        <f t="shared" si="45"/>
        <v>0</v>
      </c>
      <c r="G45" s="116">
        <f t="shared" si="3"/>
        <v>0</v>
      </c>
      <c r="H45" s="122">
        <f t="shared" si="46"/>
        <v>0</v>
      </c>
      <c r="I45" s="116">
        <f t="shared" si="47"/>
        <v>0</v>
      </c>
      <c r="J45" s="122">
        <f>IF(AND(H45=0),C45,0)</f>
        <v>2</v>
      </c>
      <c r="K45" s="122">
        <f t="shared" si="48"/>
        <v>0</v>
      </c>
      <c r="L45" s="122" t="str">
        <f t="shared" si="49"/>
        <v>belum</v>
      </c>
      <c r="M45" s="123"/>
      <c r="N45" s="122">
        <f>GANJIL!N46</f>
        <v>0</v>
      </c>
      <c r="O45" s="116">
        <f>IF(AND(N45=$BJ$3),$C$45,0)</f>
        <v>0</v>
      </c>
      <c r="P45" s="116">
        <f t="shared" si="50"/>
        <v>0</v>
      </c>
      <c r="Q45" s="122">
        <f>GENAP!Q46</f>
        <v>0</v>
      </c>
      <c r="R45" s="116">
        <f>IF(AND(Q45=$BJ$3),$C$45,0)</f>
        <v>0</v>
      </c>
      <c r="S45" s="116">
        <f t="shared" si="51"/>
        <v>0</v>
      </c>
      <c r="T45" s="122">
        <f>GANJIL!T46</f>
        <v>0</v>
      </c>
      <c r="U45" s="116">
        <f>IF(AND(T45=$BJ$3),$C$45,0)</f>
        <v>0</v>
      </c>
      <c r="V45" s="116">
        <f t="shared" si="52"/>
        <v>0</v>
      </c>
      <c r="W45" s="122">
        <f>GENAP!W46</f>
        <v>0</v>
      </c>
      <c r="X45" s="116">
        <f>IF(AND(W45=$BJ$3),$C$45,0)</f>
        <v>0</v>
      </c>
      <c r="Y45" s="116">
        <f t="shared" si="53"/>
        <v>0</v>
      </c>
      <c r="Z45" s="122">
        <f>GANJIL!Z46</f>
        <v>0</v>
      </c>
      <c r="AA45" s="116">
        <f>IF(AND(Z45=$BJ$3),$C$45,0)</f>
        <v>0</v>
      </c>
      <c r="AB45" s="116">
        <f t="shared" si="54"/>
        <v>0</v>
      </c>
      <c r="AC45" s="122">
        <f>GENAP!AC46</f>
        <v>0</v>
      </c>
      <c r="AD45" s="116">
        <f>IF(AND(AC45=$BJ$3),$C$45,0)</f>
        <v>0</v>
      </c>
      <c r="AE45" s="116">
        <f t="shared" si="55"/>
        <v>0</v>
      </c>
      <c r="AF45" s="122">
        <f>GANJIL!AF46</f>
        <v>0</v>
      </c>
      <c r="AG45" s="116">
        <f>IF(AND(AF45=$BJ$3),$C$45,0)</f>
        <v>0</v>
      </c>
      <c r="AH45" s="116">
        <f t="shared" si="56"/>
        <v>0</v>
      </c>
      <c r="AI45" s="122">
        <f>GENAP!AI46</f>
        <v>0</v>
      </c>
      <c r="AJ45" s="116">
        <f>IF(AND(AI45=$BJ$3),$C$45,0)</f>
        <v>0</v>
      </c>
      <c r="AK45" s="116">
        <f t="shared" si="57"/>
        <v>0</v>
      </c>
      <c r="AL45" s="122">
        <f>GANJIL!AL46</f>
        <v>0</v>
      </c>
      <c r="AM45" s="116">
        <f>IF(AND(AL45=$BJ$3),$C$45,0)</f>
        <v>0</v>
      </c>
      <c r="AN45" s="116">
        <f t="shared" si="58"/>
        <v>0</v>
      </c>
      <c r="AO45" s="122">
        <f>GENAP!AO46</f>
        <v>0</v>
      </c>
      <c r="AP45" s="116">
        <f>IF(AND(AO45=$BJ$3),$C$45,0)</f>
        <v>0</v>
      </c>
      <c r="AQ45" s="116">
        <f t="shared" si="59"/>
        <v>0</v>
      </c>
      <c r="AR45" s="122">
        <f>GANJIL!AR46</f>
        <v>0</v>
      </c>
      <c r="AS45" s="116">
        <f>IF(AND(AR45=$BJ$3),$C$45,0)</f>
        <v>0</v>
      </c>
      <c r="AT45" s="116">
        <f t="shared" si="60"/>
        <v>0</v>
      </c>
      <c r="AU45" s="122">
        <f>GENAP!AU46</f>
        <v>0</v>
      </c>
      <c r="AV45" s="116">
        <f>IF(AND(AU45=$BJ$3),$C$45,0)</f>
        <v>0</v>
      </c>
      <c r="AW45" s="116">
        <f t="shared" si="61"/>
        <v>0</v>
      </c>
      <c r="AX45" s="122">
        <f>GANJIL!AX46</f>
        <v>0</v>
      </c>
      <c r="AY45" s="116">
        <f>IF(AND(AX45=$BJ$3),$C$45,0)</f>
        <v>0</v>
      </c>
      <c r="AZ45" s="116">
        <f t="shared" si="62"/>
        <v>0</v>
      </c>
      <c r="BA45" s="122">
        <f>GENAP!BA46</f>
        <v>0</v>
      </c>
      <c r="BB45" s="116">
        <f>IF(AND(BA45=$BJ$3),$C$45,0)</f>
        <v>0</v>
      </c>
      <c r="BC45" s="116">
        <f t="shared" si="63"/>
        <v>0</v>
      </c>
      <c r="BD45" s="112" t="s">
        <v>138</v>
      </c>
    </row>
    <row r="46" spans="2:74" x14ac:dyDescent="0.25">
      <c r="B46" s="114" t="str">
        <f>GANJIL!B47</f>
        <v xml:space="preserve">Metode Pemisahan Analitik </v>
      </c>
      <c r="C46" s="98">
        <f>GANJIL!C47</f>
        <v>2</v>
      </c>
      <c r="D46" s="98">
        <f>GANJIL!D47</f>
        <v>0</v>
      </c>
      <c r="E46" s="105">
        <f t="shared" si="44"/>
        <v>0</v>
      </c>
      <c r="F46" s="116">
        <f t="shared" si="45"/>
        <v>0</v>
      </c>
      <c r="G46" s="116">
        <f t="shared" si="3"/>
        <v>0</v>
      </c>
      <c r="H46" s="122">
        <f t="shared" si="46"/>
        <v>0</v>
      </c>
      <c r="I46" s="116">
        <f t="shared" si="47"/>
        <v>0</v>
      </c>
      <c r="J46" s="122">
        <f>IF(AND(H46&gt;1),0,C46)</f>
        <v>2</v>
      </c>
      <c r="K46" s="122">
        <f t="shared" si="48"/>
        <v>0</v>
      </c>
      <c r="L46" s="122" t="str">
        <f t="shared" si="49"/>
        <v>belum</v>
      </c>
      <c r="M46" s="123"/>
      <c r="N46" s="122">
        <f>GANJIL!N47</f>
        <v>0</v>
      </c>
      <c r="O46" s="116">
        <f>IF(AND(N46=$BJ$3),$C$46,0)</f>
        <v>0</v>
      </c>
      <c r="P46" s="116">
        <f t="shared" si="50"/>
        <v>0</v>
      </c>
      <c r="Q46" s="122">
        <f>GENAP!Q47</f>
        <v>0</v>
      </c>
      <c r="R46" s="116">
        <f>IF(AND(Q46=$BJ$3),$C$46,0)</f>
        <v>0</v>
      </c>
      <c r="S46" s="116">
        <f t="shared" si="51"/>
        <v>0</v>
      </c>
      <c r="T46" s="122">
        <f>GANJIL!T47</f>
        <v>0</v>
      </c>
      <c r="U46" s="116">
        <f>IF(AND(T46=$BJ$3),$C$46,0)</f>
        <v>0</v>
      </c>
      <c r="V46" s="116">
        <f t="shared" si="52"/>
        <v>0</v>
      </c>
      <c r="W46" s="122">
        <f>GENAP!W47</f>
        <v>0</v>
      </c>
      <c r="X46" s="116">
        <f>IF(AND(W46=$BJ$3),$C$46,0)</f>
        <v>0</v>
      </c>
      <c r="Y46" s="116">
        <f t="shared" si="53"/>
        <v>0</v>
      </c>
      <c r="Z46" s="122">
        <f>GANJIL!Z47</f>
        <v>0</v>
      </c>
      <c r="AA46" s="116">
        <f>IF(AND(Z46=$BJ$3),$C$46,0)</f>
        <v>0</v>
      </c>
      <c r="AB46" s="116">
        <f t="shared" si="54"/>
        <v>0</v>
      </c>
      <c r="AC46" s="122">
        <f>GENAP!AC47</f>
        <v>0</v>
      </c>
      <c r="AD46" s="116">
        <f>IF(AND(AC46=$BJ$3),$C$46,0)</f>
        <v>0</v>
      </c>
      <c r="AE46" s="116">
        <f t="shared" si="55"/>
        <v>0</v>
      </c>
      <c r="AF46" s="122">
        <f>GANJIL!AF47</f>
        <v>0</v>
      </c>
      <c r="AG46" s="116">
        <f>IF(AND(AF46=$BJ$3),$C$46,0)</f>
        <v>0</v>
      </c>
      <c r="AH46" s="116">
        <f t="shared" si="56"/>
        <v>0</v>
      </c>
      <c r="AI46" s="122">
        <f>GENAP!AI47</f>
        <v>0</v>
      </c>
      <c r="AJ46" s="116">
        <f>IF(AND(AI46=$BJ$3),$C$46,0)</f>
        <v>0</v>
      </c>
      <c r="AK46" s="116">
        <f t="shared" si="57"/>
        <v>0</v>
      </c>
      <c r="AL46" s="122">
        <f>GANJIL!AL47</f>
        <v>0</v>
      </c>
      <c r="AM46" s="116">
        <f>IF(AND(AL46=$BJ$3),$C$46,0)</f>
        <v>0</v>
      </c>
      <c r="AN46" s="116">
        <f t="shared" si="58"/>
        <v>0</v>
      </c>
      <c r="AO46" s="122">
        <f>GENAP!AO47</f>
        <v>0</v>
      </c>
      <c r="AP46" s="116">
        <f>IF(AND(AO46=$BJ$3),$C$46,0)</f>
        <v>0</v>
      </c>
      <c r="AQ46" s="116">
        <f t="shared" si="59"/>
        <v>0</v>
      </c>
      <c r="AR46" s="122">
        <f>GANJIL!AR47</f>
        <v>0</v>
      </c>
      <c r="AS46" s="116">
        <f>IF(AND(AR46=$BJ$3),$C$46,0)</f>
        <v>0</v>
      </c>
      <c r="AT46" s="116">
        <f t="shared" si="60"/>
        <v>0</v>
      </c>
      <c r="AU46" s="122">
        <f>GENAP!AU47</f>
        <v>0</v>
      </c>
      <c r="AV46" s="116">
        <f>IF(AND(AU46=$BJ$3),$C$46,0)</f>
        <v>0</v>
      </c>
      <c r="AW46" s="116">
        <f t="shared" si="61"/>
        <v>0</v>
      </c>
      <c r="AX46" s="122">
        <f>GANJIL!AX47</f>
        <v>0</v>
      </c>
      <c r="AY46" s="116">
        <f>IF(AND(AX46=$BJ$3),$C$46,0)</f>
        <v>0</v>
      </c>
      <c r="AZ46" s="116">
        <f t="shared" si="62"/>
        <v>0</v>
      </c>
      <c r="BA46" s="122">
        <f>GENAP!BA47</f>
        <v>0</v>
      </c>
      <c r="BB46" s="116">
        <f>IF(AND(BA46=$BJ$3),$C$46,0)</f>
        <v>0</v>
      </c>
      <c r="BC46" s="116">
        <f t="shared" si="63"/>
        <v>0</v>
      </c>
      <c r="BD46" s="112" t="s">
        <v>138</v>
      </c>
    </row>
    <row r="47" spans="2:74" x14ac:dyDescent="0.25">
      <c r="B47" s="114" t="str">
        <f>GANJIL!B48</f>
        <v>Praktikum Anatomi Fisiologi Manusia</v>
      </c>
      <c r="C47" s="98">
        <f>GANJIL!C48</f>
        <v>1</v>
      </c>
      <c r="D47" s="98">
        <f>GANJIL!D48</f>
        <v>0</v>
      </c>
      <c r="E47" s="105">
        <f t="shared" si="44"/>
        <v>0</v>
      </c>
      <c r="F47" s="116">
        <f t="shared" si="45"/>
        <v>0</v>
      </c>
      <c r="G47" s="116">
        <f t="shared" si="3"/>
        <v>0</v>
      </c>
      <c r="H47" s="122">
        <f t="shared" si="46"/>
        <v>0</v>
      </c>
      <c r="I47" s="116">
        <f t="shared" si="47"/>
        <v>0</v>
      </c>
      <c r="J47" s="122">
        <f>IF(AND(H47=0),C47,0)</f>
        <v>1</v>
      </c>
      <c r="K47" s="122">
        <f t="shared" si="48"/>
        <v>0</v>
      </c>
      <c r="L47" s="122" t="str">
        <f t="shared" si="49"/>
        <v>belum</v>
      </c>
      <c r="M47" s="123"/>
      <c r="N47" s="122">
        <f>GANJIL!N48</f>
        <v>0</v>
      </c>
      <c r="O47" s="116">
        <f>IF(AND(N47=$BJ$3),$C$47,0)</f>
        <v>0</v>
      </c>
      <c r="P47" s="116">
        <f t="shared" si="50"/>
        <v>0</v>
      </c>
      <c r="Q47" s="122">
        <f>GENAP!Q48</f>
        <v>0</v>
      </c>
      <c r="R47" s="116">
        <f>IF(AND(Q47=$BJ$3),$C$47,0)</f>
        <v>0</v>
      </c>
      <c r="S47" s="116">
        <f t="shared" si="51"/>
        <v>0</v>
      </c>
      <c r="T47" s="122">
        <f>GANJIL!T48</f>
        <v>0</v>
      </c>
      <c r="U47" s="116">
        <f>IF(AND(T47=$BJ$3),$C$47,0)</f>
        <v>0</v>
      </c>
      <c r="V47" s="116">
        <f t="shared" si="52"/>
        <v>0</v>
      </c>
      <c r="W47" s="122">
        <f>GENAP!W48</f>
        <v>0</v>
      </c>
      <c r="X47" s="116">
        <f>IF(AND(W47=$BJ$3),$C$47,0)</f>
        <v>0</v>
      </c>
      <c r="Y47" s="116">
        <f t="shared" si="53"/>
        <v>0</v>
      </c>
      <c r="Z47" s="122">
        <f>GANJIL!Z48</f>
        <v>0</v>
      </c>
      <c r="AA47" s="116">
        <f>IF(AND(Z47=$BJ$3),$C$47,0)</f>
        <v>0</v>
      </c>
      <c r="AB47" s="116">
        <f t="shared" si="54"/>
        <v>0</v>
      </c>
      <c r="AC47" s="122">
        <f>GENAP!AC48</f>
        <v>0</v>
      </c>
      <c r="AD47" s="116">
        <f>IF(AND(AC47=$BJ$3),$C$47,0)</f>
        <v>0</v>
      </c>
      <c r="AE47" s="116">
        <f t="shared" si="55"/>
        <v>0</v>
      </c>
      <c r="AF47" s="122">
        <f>GANJIL!AF48</f>
        <v>0</v>
      </c>
      <c r="AG47" s="116">
        <f>IF(AND(AF47=$BJ$3),$C$47,0)</f>
        <v>0</v>
      </c>
      <c r="AH47" s="116">
        <f t="shared" si="56"/>
        <v>0</v>
      </c>
      <c r="AI47" s="122">
        <f>GENAP!AI48</f>
        <v>0</v>
      </c>
      <c r="AJ47" s="116">
        <f>IF(AND(AI47=$BJ$3),$C$47,0)</f>
        <v>0</v>
      </c>
      <c r="AK47" s="116">
        <f t="shared" si="57"/>
        <v>0</v>
      </c>
      <c r="AL47" s="122">
        <f>GANJIL!AL48</f>
        <v>0</v>
      </c>
      <c r="AM47" s="116">
        <f>IF(AND(AL47=$BJ$3),$C$47,0)</f>
        <v>0</v>
      </c>
      <c r="AN47" s="116">
        <f t="shared" si="58"/>
        <v>0</v>
      </c>
      <c r="AO47" s="122">
        <f>GENAP!AO48</f>
        <v>0</v>
      </c>
      <c r="AP47" s="116">
        <f>IF(AND(AO47=$BJ$3),$C$47,0)</f>
        <v>0</v>
      </c>
      <c r="AQ47" s="116">
        <f t="shared" si="59"/>
        <v>0</v>
      </c>
      <c r="AR47" s="122">
        <f>GANJIL!AR48</f>
        <v>0</v>
      </c>
      <c r="AS47" s="116">
        <f>IF(AND(AR47=$BJ$3),$C$47,0)</f>
        <v>0</v>
      </c>
      <c r="AT47" s="116">
        <f t="shared" si="60"/>
        <v>0</v>
      </c>
      <c r="AU47" s="122">
        <f>GENAP!AU48</f>
        <v>0</v>
      </c>
      <c r="AV47" s="116">
        <f>IF(AND(AU47=$BJ$3),$C$47,0)</f>
        <v>0</v>
      </c>
      <c r="AW47" s="116">
        <f t="shared" si="61"/>
        <v>0</v>
      </c>
      <c r="AX47" s="122">
        <f>GANJIL!AX48</f>
        <v>0</v>
      </c>
      <c r="AY47" s="116">
        <f>IF(AND(AX47=$BJ$3),$C$47,0)</f>
        <v>0</v>
      </c>
      <c r="AZ47" s="116">
        <f t="shared" si="62"/>
        <v>0</v>
      </c>
      <c r="BA47" s="122">
        <f>GENAP!BA48</f>
        <v>0</v>
      </c>
      <c r="BB47" s="116">
        <f>IF(AND(BA47=$BJ$3),$C$47,0)</f>
        <v>0</v>
      </c>
      <c r="BC47" s="116">
        <f t="shared" si="63"/>
        <v>0</v>
      </c>
      <c r="BD47" s="112" t="s">
        <v>138</v>
      </c>
    </row>
    <row r="48" spans="2:74" x14ac:dyDescent="0.25">
      <c r="B48" s="114" t="str">
        <f>GANJIL!B49</f>
        <v>Praktikum Farmasi Fisika</v>
      </c>
      <c r="C48" s="98">
        <f>GANJIL!C49</f>
        <v>1</v>
      </c>
      <c r="D48" s="98">
        <f>GANJIL!D49</f>
        <v>0</v>
      </c>
      <c r="E48" s="105">
        <f t="shared" si="44"/>
        <v>0</v>
      </c>
      <c r="F48" s="116">
        <f t="shared" si="45"/>
        <v>0</v>
      </c>
      <c r="G48" s="116">
        <f t="shared" si="3"/>
        <v>0</v>
      </c>
      <c r="H48" s="122">
        <f t="shared" si="46"/>
        <v>0</v>
      </c>
      <c r="I48" s="116">
        <f t="shared" si="47"/>
        <v>0</v>
      </c>
      <c r="J48" s="122">
        <f>IF(AND(H48=0),C48,0)</f>
        <v>1</v>
      </c>
      <c r="K48" s="122">
        <f t="shared" si="48"/>
        <v>0</v>
      </c>
      <c r="L48" s="122" t="str">
        <f t="shared" si="49"/>
        <v>belum</v>
      </c>
      <c r="M48" s="123"/>
      <c r="N48" s="122">
        <f>GANJIL!N49</f>
        <v>0</v>
      </c>
      <c r="O48" s="116">
        <f>IF(AND(N48=$BJ$3),$C$48,0)</f>
        <v>0</v>
      </c>
      <c r="P48" s="116">
        <f t="shared" si="50"/>
        <v>0</v>
      </c>
      <c r="Q48" s="122">
        <f>GENAP!Q49</f>
        <v>0</v>
      </c>
      <c r="R48" s="116">
        <f>IF(AND(Q48=$BJ$3),$C$48,0)</f>
        <v>0</v>
      </c>
      <c r="S48" s="116">
        <f t="shared" si="51"/>
        <v>0</v>
      </c>
      <c r="T48" s="122">
        <f>GANJIL!T49</f>
        <v>0</v>
      </c>
      <c r="U48" s="116">
        <f>IF(AND(T48=$BJ$3),$C$48,0)</f>
        <v>0</v>
      </c>
      <c r="V48" s="116">
        <f t="shared" si="52"/>
        <v>0</v>
      </c>
      <c r="W48" s="122">
        <f>GENAP!W49</f>
        <v>0</v>
      </c>
      <c r="X48" s="116">
        <f>IF(AND(W48=$BJ$3),$C$48,0)</f>
        <v>0</v>
      </c>
      <c r="Y48" s="116">
        <f t="shared" si="53"/>
        <v>0</v>
      </c>
      <c r="Z48" s="122">
        <f>GANJIL!Z49</f>
        <v>0</v>
      </c>
      <c r="AA48" s="116">
        <f>IF(AND(Z48=$BJ$3),$C$48,0)</f>
        <v>0</v>
      </c>
      <c r="AB48" s="116">
        <f t="shared" si="54"/>
        <v>0</v>
      </c>
      <c r="AC48" s="122">
        <f>GENAP!AC49</f>
        <v>0</v>
      </c>
      <c r="AD48" s="116">
        <f>IF(AND(AC48=$BJ$3),$C$48,0)</f>
        <v>0</v>
      </c>
      <c r="AE48" s="116">
        <f t="shared" si="55"/>
        <v>0</v>
      </c>
      <c r="AF48" s="122">
        <f>GANJIL!AF49</f>
        <v>0</v>
      </c>
      <c r="AG48" s="116">
        <f>IF(AND(AF48=$BJ$3),$C$48,0)</f>
        <v>0</v>
      </c>
      <c r="AH48" s="116">
        <f t="shared" si="56"/>
        <v>0</v>
      </c>
      <c r="AI48" s="122">
        <f>GENAP!AI49</f>
        <v>0</v>
      </c>
      <c r="AJ48" s="116">
        <f>IF(AND(AI48=$BJ$3),$C$48,0)</f>
        <v>0</v>
      </c>
      <c r="AK48" s="116">
        <f t="shared" si="57"/>
        <v>0</v>
      </c>
      <c r="AL48" s="122">
        <f>GANJIL!AL49</f>
        <v>0</v>
      </c>
      <c r="AM48" s="116">
        <f>IF(AND(AL48=$BJ$3),$C$48,0)</f>
        <v>0</v>
      </c>
      <c r="AN48" s="116">
        <f t="shared" si="58"/>
        <v>0</v>
      </c>
      <c r="AO48" s="122">
        <f>GENAP!AO49</f>
        <v>0</v>
      </c>
      <c r="AP48" s="116">
        <f>IF(AND(AO48=$BJ$3),$C$48,0)</f>
        <v>0</v>
      </c>
      <c r="AQ48" s="116">
        <f t="shared" si="59"/>
        <v>0</v>
      </c>
      <c r="AR48" s="122">
        <f>GANJIL!AR49</f>
        <v>0</v>
      </c>
      <c r="AS48" s="116">
        <f>IF(AND(AR48=$BJ$3),$C$48,0)</f>
        <v>0</v>
      </c>
      <c r="AT48" s="116">
        <f t="shared" si="60"/>
        <v>0</v>
      </c>
      <c r="AU48" s="122">
        <f>GENAP!AU49</f>
        <v>0</v>
      </c>
      <c r="AV48" s="116">
        <f>IF(AND(AU48=$BJ$3),$C$48,0)</f>
        <v>0</v>
      </c>
      <c r="AW48" s="116">
        <f t="shared" si="61"/>
        <v>0</v>
      </c>
      <c r="AX48" s="122">
        <f>GANJIL!AX49</f>
        <v>0</v>
      </c>
      <c r="AY48" s="116">
        <f>IF(AND(AX48=$BJ$3),$C$48,0)</f>
        <v>0</v>
      </c>
      <c r="AZ48" s="116">
        <f t="shared" si="62"/>
        <v>0</v>
      </c>
      <c r="BA48" s="122">
        <f>GENAP!BA49</f>
        <v>0</v>
      </c>
      <c r="BB48" s="116">
        <f>IF(AND(BA48=$BJ$3),$C$48,0)</f>
        <v>0</v>
      </c>
      <c r="BC48" s="116">
        <f t="shared" si="63"/>
        <v>0</v>
      </c>
      <c r="BD48" s="112" t="s">
        <v>138</v>
      </c>
    </row>
    <row r="49" spans="2:56" x14ac:dyDescent="0.25">
      <c r="B49" s="114" t="str">
        <f>GANJIL!B50</f>
        <v>Praktikum Farmakognosi</v>
      </c>
      <c r="C49" s="98">
        <f>GANJIL!C50</f>
        <v>1</v>
      </c>
      <c r="D49" s="98">
        <f>GANJIL!D50</f>
        <v>0</v>
      </c>
      <c r="E49" s="105">
        <f t="shared" si="44"/>
        <v>0</v>
      </c>
      <c r="F49" s="116">
        <f t="shared" si="45"/>
        <v>0</v>
      </c>
      <c r="G49" s="116">
        <f t="shared" si="3"/>
        <v>0</v>
      </c>
      <c r="H49" s="122">
        <f t="shared" si="46"/>
        <v>0</v>
      </c>
      <c r="I49" s="116">
        <f t="shared" si="47"/>
        <v>0</v>
      </c>
      <c r="J49" s="122">
        <f>IF(AND(H49&gt;1),0,C49)</f>
        <v>1</v>
      </c>
      <c r="K49" s="122">
        <f t="shared" si="48"/>
        <v>0</v>
      </c>
      <c r="L49" s="122" t="str">
        <f t="shared" si="49"/>
        <v>belum</v>
      </c>
      <c r="M49" s="123"/>
      <c r="N49" s="122">
        <f>GANJIL!N50</f>
        <v>0</v>
      </c>
      <c r="O49" s="116">
        <f>IF(AND(N49=$BJ$3),$C$49,0)</f>
        <v>0</v>
      </c>
      <c r="P49" s="116">
        <f t="shared" si="50"/>
        <v>0</v>
      </c>
      <c r="Q49" s="122">
        <f>GENAP!Q50</f>
        <v>0</v>
      </c>
      <c r="R49" s="116">
        <f>IF(AND(Q49=$BJ$3),$C$49,0)</f>
        <v>0</v>
      </c>
      <c r="S49" s="116">
        <f t="shared" si="51"/>
        <v>0</v>
      </c>
      <c r="T49" s="122">
        <f>GANJIL!T50</f>
        <v>0</v>
      </c>
      <c r="U49" s="116">
        <f>IF(AND(T49=$BJ$3),$C$49,0)</f>
        <v>0</v>
      </c>
      <c r="V49" s="116">
        <f t="shared" si="52"/>
        <v>0</v>
      </c>
      <c r="W49" s="122">
        <f>GENAP!W50</f>
        <v>0</v>
      </c>
      <c r="X49" s="116">
        <f>IF(AND(W49=$BJ$3),$C$49,0)</f>
        <v>0</v>
      </c>
      <c r="Y49" s="116">
        <f t="shared" si="53"/>
        <v>0</v>
      </c>
      <c r="Z49" s="122">
        <f>GANJIL!Z50</f>
        <v>0</v>
      </c>
      <c r="AA49" s="116">
        <f>IF(AND(Z49=$BJ$3),$C$49,0)</f>
        <v>0</v>
      </c>
      <c r="AB49" s="116">
        <f t="shared" si="54"/>
        <v>0</v>
      </c>
      <c r="AC49" s="122">
        <f>GENAP!AC50</f>
        <v>0</v>
      </c>
      <c r="AD49" s="116">
        <f>IF(AND(AC49=$BJ$3),$C$49,0)</f>
        <v>0</v>
      </c>
      <c r="AE49" s="116">
        <f t="shared" si="55"/>
        <v>0</v>
      </c>
      <c r="AF49" s="122">
        <f>GANJIL!AF50</f>
        <v>0</v>
      </c>
      <c r="AG49" s="116">
        <f>IF(AND(AF49=$BJ$3),$C$49,0)</f>
        <v>0</v>
      </c>
      <c r="AH49" s="116">
        <f t="shared" si="56"/>
        <v>0</v>
      </c>
      <c r="AI49" s="122">
        <f>GENAP!AI50</f>
        <v>0</v>
      </c>
      <c r="AJ49" s="116">
        <f>IF(AND(AI49=$BJ$3),$C$49,0)</f>
        <v>0</v>
      </c>
      <c r="AK49" s="116">
        <f t="shared" si="57"/>
        <v>0</v>
      </c>
      <c r="AL49" s="122">
        <f>GANJIL!AL50</f>
        <v>0</v>
      </c>
      <c r="AM49" s="116">
        <f>IF(AND(AL49=$BJ$3),$C$49,0)</f>
        <v>0</v>
      </c>
      <c r="AN49" s="116">
        <f t="shared" si="58"/>
        <v>0</v>
      </c>
      <c r="AO49" s="122">
        <f>GENAP!AO50</f>
        <v>0</v>
      </c>
      <c r="AP49" s="116">
        <f>IF(AND(AO49=$BJ$3),$C$49,0)</f>
        <v>0</v>
      </c>
      <c r="AQ49" s="116">
        <f t="shared" si="59"/>
        <v>0</v>
      </c>
      <c r="AR49" s="122">
        <f>GANJIL!AR50</f>
        <v>0</v>
      </c>
      <c r="AS49" s="116">
        <f>IF(AND(AR49=$BJ$3),$C$49,0)</f>
        <v>0</v>
      </c>
      <c r="AT49" s="116">
        <f t="shared" si="60"/>
        <v>0</v>
      </c>
      <c r="AU49" s="122">
        <f>GENAP!AU50</f>
        <v>0</v>
      </c>
      <c r="AV49" s="116">
        <f>IF(AND(AU49=$BJ$3),$C$49,0)</f>
        <v>0</v>
      </c>
      <c r="AW49" s="116">
        <f t="shared" si="61"/>
        <v>0</v>
      </c>
      <c r="AX49" s="122">
        <f>GANJIL!AX50</f>
        <v>0</v>
      </c>
      <c r="AY49" s="116">
        <f>IF(AND(AX49=$BJ$3),$C$49,0)</f>
        <v>0</v>
      </c>
      <c r="AZ49" s="116">
        <f t="shared" si="62"/>
        <v>0</v>
      </c>
      <c r="BA49" s="122">
        <f>GENAP!BA50</f>
        <v>0</v>
      </c>
      <c r="BB49" s="116">
        <f>IF(AND(BA49=$BJ$3),$C$49,0)</f>
        <v>0</v>
      </c>
      <c r="BC49" s="116">
        <f t="shared" si="63"/>
        <v>0</v>
      </c>
      <c r="BD49" s="112" t="s">
        <v>138</v>
      </c>
    </row>
    <row r="50" spans="2:56" x14ac:dyDescent="0.25">
      <c r="B50" s="114" t="str">
        <f>GANJIL!B51</f>
        <v>Praktikum Mikrobiologi Farmasi</v>
      </c>
      <c r="C50" s="98">
        <f>GANJIL!C51</f>
        <v>1</v>
      </c>
      <c r="D50" s="98">
        <f>GANJIL!D51</f>
        <v>0</v>
      </c>
      <c r="E50" s="105">
        <f t="shared" si="44"/>
        <v>0</v>
      </c>
      <c r="F50" s="116">
        <f t="shared" si="45"/>
        <v>0</v>
      </c>
      <c r="G50" s="116">
        <f t="shared" si="3"/>
        <v>0</v>
      </c>
      <c r="H50" s="122">
        <f t="shared" si="46"/>
        <v>0</v>
      </c>
      <c r="I50" s="116">
        <f t="shared" si="47"/>
        <v>0</v>
      </c>
      <c r="J50" s="122">
        <f>IF(AND(H50=0),C50,0)</f>
        <v>1</v>
      </c>
      <c r="K50" s="122">
        <f t="shared" si="48"/>
        <v>0</v>
      </c>
      <c r="L50" s="122" t="str">
        <f t="shared" si="49"/>
        <v>belum</v>
      </c>
      <c r="M50" s="123"/>
      <c r="N50" s="122">
        <f>GANJIL!N51</f>
        <v>0</v>
      </c>
      <c r="O50" s="116">
        <f>IF(AND(N50=$BJ$3),$C$50,0)</f>
        <v>0</v>
      </c>
      <c r="P50" s="116">
        <f t="shared" si="50"/>
        <v>0</v>
      </c>
      <c r="Q50" s="122">
        <f>GENAP!Q51</f>
        <v>0</v>
      </c>
      <c r="R50" s="116">
        <f>IF(AND(Q50=$BJ$3),$C$50,0)</f>
        <v>0</v>
      </c>
      <c r="S50" s="116">
        <f t="shared" si="51"/>
        <v>0</v>
      </c>
      <c r="T50" s="122">
        <f>GANJIL!T51</f>
        <v>0</v>
      </c>
      <c r="U50" s="116">
        <f>IF(AND(T50=$BJ$3),$C$50,0)</f>
        <v>0</v>
      </c>
      <c r="V50" s="116">
        <f t="shared" si="52"/>
        <v>0</v>
      </c>
      <c r="W50" s="122">
        <f>GENAP!W51</f>
        <v>0</v>
      </c>
      <c r="X50" s="116">
        <f>IF(AND(W50=$BJ$3),$C$50,0)</f>
        <v>0</v>
      </c>
      <c r="Y50" s="116">
        <f t="shared" si="53"/>
        <v>0</v>
      </c>
      <c r="Z50" s="122">
        <f>GANJIL!Z51</f>
        <v>0</v>
      </c>
      <c r="AA50" s="116">
        <f>IF(AND(Z50=$BJ$3),$C$50,0)</f>
        <v>0</v>
      </c>
      <c r="AB50" s="116">
        <f t="shared" si="54"/>
        <v>0</v>
      </c>
      <c r="AC50" s="122">
        <f>GENAP!AC51</f>
        <v>0</v>
      </c>
      <c r="AD50" s="116">
        <f>IF(AND(AC50=$BJ$3),$C$50,0)</f>
        <v>0</v>
      </c>
      <c r="AE50" s="116">
        <f t="shared" si="55"/>
        <v>0</v>
      </c>
      <c r="AF50" s="122">
        <f>GANJIL!AF51</f>
        <v>0</v>
      </c>
      <c r="AG50" s="116">
        <f>IF(AND(AF50=$BJ$3),$C$50,0)</f>
        <v>0</v>
      </c>
      <c r="AH50" s="116">
        <f t="shared" si="56"/>
        <v>0</v>
      </c>
      <c r="AI50" s="122">
        <f>GENAP!AI51</f>
        <v>0</v>
      </c>
      <c r="AJ50" s="116">
        <f>IF(AND(AI50=$BJ$3),$C$50,0)</f>
        <v>0</v>
      </c>
      <c r="AK50" s="116">
        <f t="shared" si="57"/>
        <v>0</v>
      </c>
      <c r="AL50" s="122">
        <f>GANJIL!AL51</f>
        <v>0</v>
      </c>
      <c r="AM50" s="116">
        <f>IF(AND(AL50=$BJ$3),$C$50,0)</f>
        <v>0</v>
      </c>
      <c r="AN50" s="116">
        <f t="shared" si="58"/>
        <v>0</v>
      </c>
      <c r="AO50" s="122">
        <f>GENAP!AO51</f>
        <v>0</v>
      </c>
      <c r="AP50" s="116">
        <f>IF(AND(AO50=$BJ$3),$C$50,0)</f>
        <v>0</v>
      </c>
      <c r="AQ50" s="116">
        <f t="shared" si="59"/>
        <v>0</v>
      </c>
      <c r="AR50" s="122">
        <f>GANJIL!AR51</f>
        <v>0</v>
      </c>
      <c r="AS50" s="116">
        <f>IF(AND(AR50=$BJ$3),$C$50,0)</f>
        <v>0</v>
      </c>
      <c r="AT50" s="116">
        <f t="shared" si="60"/>
        <v>0</v>
      </c>
      <c r="AU50" s="122">
        <f>GENAP!AU51</f>
        <v>0</v>
      </c>
      <c r="AV50" s="116">
        <f>IF(AND(AU50=$BJ$3),$C$50,0)</f>
        <v>0</v>
      </c>
      <c r="AW50" s="116">
        <f t="shared" si="61"/>
        <v>0</v>
      </c>
      <c r="AX50" s="122">
        <f>GANJIL!AX51</f>
        <v>0</v>
      </c>
      <c r="AY50" s="116">
        <f>IF(AND(AX50=$BJ$3),$C$50,0)</f>
        <v>0</v>
      </c>
      <c r="AZ50" s="116">
        <f t="shared" si="62"/>
        <v>0</v>
      </c>
      <c r="BA50" s="122">
        <f>GENAP!BA51</f>
        <v>0</v>
      </c>
      <c r="BB50" s="116">
        <f>IF(AND(BA50=$BJ$3),$C$50,0)</f>
        <v>0</v>
      </c>
      <c r="BC50" s="116">
        <f t="shared" si="63"/>
        <v>0</v>
      </c>
      <c r="BD50" s="112" t="s">
        <v>138</v>
      </c>
    </row>
    <row r="51" spans="2:56" x14ac:dyDescent="0.25">
      <c r="B51" s="127" t="s">
        <v>21</v>
      </c>
      <c r="C51" s="128">
        <f>SUM(C40:C50)</f>
        <v>18</v>
      </c>
      <c r="D51" s="98"/>
      <c r="F51" s="98">
        <f>SUM(F40:F50)</f>
        <v>0</v>
      </c>
      <c r="H51" s="98">
        <f>SUM(H40:H50)</f>
        <v>0</v>
      </c>
      <c r="I51" s="98">
        <f>SUM(I40:I50)</f>
        <v>0</v>
      </c>
      <c r="J51" s="123">
        <f>SUM(J40:J50)</f>
        <v>18</v>
      </c>
      <c r="K51" s="98">
        <f>SUM(K40:K50)</f>
        <v>0</v>
      </c>
      <c r="N51" s="122">
        <f>GANJIL!N52</f>
        <v>0</v>
      </c>
      <c r="O51" s="134">
        <f>SUM(O40:O50)</f>
        <v>0</v>
      </c>
      <c r="P51" s="116"/>
      <c r="Q51" s="122">
        <f>GENAP!Q52</f>
        <v>0</v>
      </c>
      <c r="R51" s="134">
        <f>SUM(R40:R50)</f>
        <v>0</v>
      </c>
      <c r="S51" s="116">
        <f t="shared" si="51"/>
        <v>0</v>
      </c>
      <c r="T51" s="122">
        <f>GANJIL!T52</f>
        <v>0</v>
      </c>
      <c r="U51" s="134">
        <f>SUM(U40:U50)</f>
        <v>0</v>
      </c>
      <c r="V51" s="116">
        <f t="shared" si="52"/>
        <v>0</v>
      </c>
      <c r="W51" s="122">
        <f>GENAP!W52</f>
        <v>0</v>
      </c>
      <c r="X51" s="134">
        <f>SUM(X40:X50)</f>
        <v>0</v>
      </c>
      <c r="Y51" s="116">
        <f t="shared" si="53"/>
        <v>0</v>
      </c>
      <c r="Z51" s="122">
        <f>GANJIL!Z52</f>
        <v>0</v>
      </c>
      <c r="AA51" s="134">
        <f>SUM(AA40:AA50)</f>
        <v>0</v>
      </c>
      <c r="AB51" s="116">
        <f t="shared" si="54"/>
        <v>0</v>
      </c>
      <c r="AC51" s="122">
        <f>GENAP!AC52</f>
        <v>0</v>
      </c>
      <c r="AD51" s="134">
        <f>SUM(AD40:AD50)</f>
        <v>0</v>
      </c>
      <c r="AE51" s="116">
        <f t="shared" si="55"/>
        <v>0</v>
      </c>
      <c r="AF51" s="122">
        <f>GANJIL!AF52</f>
        <v>0</v>
      </c>
      <c r="AG51" s="134">
        <f>SUM(AG40:AG50)</f>
        <v>0</v>
      </c>
      <c r="AH51" s="116">
        <f t="shared" si="56"/>
        <v>0</v>
      </c>
      <c r="AI51" s="122">
        <f>GENAP!AI52</f>
        <v>0</v>
      </c>
      <c r="AJ51" s="134">
        <f>SUM(AJ40:AJ50)</f>
        <v>0</v>
      </c>
      <c r="AK51" s="116">
        <f t="shared" si="57"/>
        <v>0</v>
      </c>
      <c r="AL51" s="122">
        <f>GANJIL!AL52</f>
        <v>0</v>
      </c>
      <c r="AM51" s="134">
        <f>SUM(AM40:AM50)</f>
        <v>0</v>
      </c>
      <c r="AN51" s="116">
        <f t="shared" si="58"/>
        <v>0</v>
      </c>
      <c r="AO51" s="122">
        <f>GENAP!AO52</f>
        <v>0</v>
      </c>
      <c r="AP51" s="134">
        <f>SUM(AP40:AP50)</f>
        <v>0</v>
      </c>
      <c r="AQ51" s="116">
        <f t="shared" si="59"/>
        <v>0</v>
      </c>
      <c r="AR51" s="122">
        <f>GANJIL!AR52</f>
        <v>0</v>
      </c>
      <c r="AS51" s="134">
        <f>SUM(AS40:AS50)</f>
        <v>0</v>
      </c>
      <c r="AT51" s="116">
        <f t="shared" si="60"/>
        <v>0</v>
      </c>
      <c r="AU51" s="122">
        <f>GENAP!AU52</f>
        <v>0</v>
      </c>
      <c r="AV51" s="134">
        <f>SUM(AV40:AV50)</f>
        <v>0</v>
      </c>
      <c r="AW51" s="116">
        <f t="shared" si="61"/>
        <v>0</v>
      </c>
      <c r="AX51" s="122">
        <f>GANJIL!AX52</f>
        <v>0</v>
      </c>
      <c r="AY51" s="134">
        <f>SUM(AY40:AY50)</f>
        <v>0</v>
      </c>
      <c r="AZ51" s="116">
        <f t="shared" si="62"/>
        <v>0</v>
      </c>
      <c r="BA51" s="122">
        <f>GENAP!BA52</f>
        <v>0</v>
      </c>
      <c r="BB51" s="98">
        <f>SUM(BB40:BB50)</f>
        <v>0</v>
      </c>
      <c r="BC51" s="116">
        <f t="shared" si="63"/>
        <v>0</v>
      </c>
      <c r="BD51" s="112" t="s">
        <v>138</v>
      </c>
    </row>
    <row r="52" spans="2:56" x14ac:dyDescent="0.25">
      <c r="B52" s="136" t="s">
        <v>109</v>
      </c>
      <c r="C52" s="137">
        <f>I51/C51</f>
        <v>0</v>
      </c>
      <c r="D52" s="138"/>
      <c r="E52" s="139"/>
      <c r="N52" s="122">
        <f>GANJIL!N53</f>
        <v>0</v>
      </c>
      <c r="O52" s="123"/>
      <c r="P52" s="123"/>
      <c r="Q52" s="122">
        <f>GENAP!Q53</f>
        <v>0</v>
      </c>
      <c r="R52" s="123"/>
      <c r="S52" s="123"/>
      <c r="T52" s="122">
        <f>GANJIL!T53</f>
        <v>0</v>
      </c>
      <c r="U52" s="123"/>
      <c r="V52" s="123"/>
      <c r="W52" s="122">
        <f>GENAP!W53</f>
        <v>0</v>
      </c>
      <c r="X52" s="123"/>
      <c r="Y52" s="123"/>
      <c r="Z52" s="122">
        <f>GANJIL!Z53</f>
        <v>0</v>
      </c>
      <c r="AA52" s="123"/>
      <c r="AB52" s="123"/>
      <c r="AC52" s="122">
        <f>GENAP!AC53</f>
        <v>0</v>
      </c>
      <c r="AD52" s="123"/>
      <c r="AE52" s="123"/>
      <c r="AF52" s="122">
        <f>GANJIL!AF53</f>
        <v>0</v>
      </c>
      <c r="AG52" s="123"/>
      <c r="AH52" s="123"/>
      <c r="AI52" s="122">
        <f>GENAP!AI53</f>
        <v>0</v>
      </c>
      <c r="AJ52" s="123"/>
      <c r="AK52" s="123"/>
      <c r="AL52" s="122">
        <f>GANJIL!AL53</f>
        <v>0</v>
      </c>
      <c r="AM52" s="123"/>
      <c r="AN52" s="123"/>
      <c r="AO52" s="122">
        <f>GENAP!AO53</f>
        <v>0</v>
      </c>
      <c r="AP52" s="123"/>
      <c r="AQ52" s="123"/>
      <c r="AR52" s="122">
        <f>GANJIL!AR53</f>
        <v>0</v>
      </c>
      <c r="AS52" s="123"/>
      <c r="AT52" s="123"/>
      <c r="AU52" s="122">
        <f>GENAP!AU53</f>
        <v>0</v>
      </c>
      <c r="AV52" s="123"/>
      <c r="AW52" s="123"/>
      <c r="AX52" s="122">
        <f>GANJIL!AX53</f>
        <v>0</v>
      </c>
      <c r="AY52" s="123"/>
      <c r="AZ52" s="123"/>
      <c r="BA52" s="122">
        <f>GENAP!BA53</f>
        <v>0</v>
      </c>
      <c r="BB52" s="123"/>
      <c r="BC52" s="123"/>
      <c r="BD52" s="112" t="s">
        <v>138</v>
      </c>
    </row>
    <row r="53" spans="2:56" x14ac:dyDescent="0.25">
      <c r="N53" s="122">
        <f>GANJIL!N54</f>
        <v>0</v>
      </c>
      <c r="O53" s="123"/>
      <c r="P53" s="123"/>
      <c r="Q53" s="122">
        <f>GENAP!Q54</f>
        <v>0</v>
      </c>
      <c r="R53" s="123"/>
      <c r="S53" s="123"/>
      <c r="T53" s="122">
        <f>GANJIL!T54</f>
        <v>0</v>
      </c>
      <c r="U53" s="123"/>
      <c r="V53" s="123"/>
      <c r="W53" s="122">
        <f>GENAP!W54</f>
        <v>0</v>
      </c>
      <c r="X53" s="123"/>
      <c r="Y53" s="123"/>
      <c r="Z53" s="122">
        <f>GANJIL!Z54</f>
        <v>0</v>
      </c>
      <c r="AA53" s="123"/>
      <c r="AB53" s="123"/>
      <c r="AC53" s="122">
        <f>GENAP!AC54</f>
        <v>0</v>
      </c>
      <c r="AD53" s="123"/>
      <c r="AE53" s="123"/>
      <c r="AF53" s="122">
        <f>GANJIL!AF54</f>
        <v>0</v>
      </c>
      <c r="AG53" s="123"/>
      <c r="AH53" s="123"/>
      <c r="AI53" s="122">
        <f>GENAP!AI54</f>
        <v>0</v>
      </c>
      <c r="AJ53" s="123"/>
      <c r="AK53" s="123"/>
      <c r="AL53" s="122">
        <f>GANJIL!AL54</f>
        <v>0</v>
      </c>
      <c r="AM53" s="123"/>
      <c r="AN53" s="123"/>
      <c r="AO53" s="122">
        <f>GENAP!AO54</f>
        <v>0</v>
      </c>
      <c r="AP53" s="123"/>
      <c r="AQ53" s="123"/>
      <c r="AR53" s="122">
        <f>GANJIL!AR54</f>
        <v>0</v>
      </c>
      <c r="AS53" s="123"/>
      <c r="AT53" s="123"/>
      <c r="AU53" s="122">
        <f>GENAP!AU54</f>
        <v>0</v>
      </c>
      <c r="AV53" s="123"/>
      <c r="AW53" s="123"/>
      <c r="AX53" s="122">
        <f>GANJIL!AX54</f>
        <v>0</v>
      </c>
      <c r="AY53" s="123"/>
      <c r="AZ53" s="123"/>
      <c r="BA53" s="122">
        <f>GENAP!BA54</f>
        <v>0</v>
      </c>
      <c r="BB53" s="123"/>
      <c r="BC53" s="123"/>
      <c r="BD53" s="112" t="s">
        <v>138</v>
      </c>
    </row>
    <row r="54" spans="2:56" x14ac:dyDescent="0.25">
      <c r="B54" s="237" t="s">
        <v>58</v>
      </c>
      <c r="C54" s="237"/>
      <c r="D54" s="237"/>
      <c r="E54" s="236" t="s">
        <v>98</v>
      </c>
      <c r="F54" s="116"/>
      <c r="G54" s="116">
        <v>1</v>
      </c>
      <c r="H54" s="116" t="s">
        <v>100</v>
      </c>
      <c r="I54" s="116"/>
      <c r="J54" s="116"/>
      <c r="K54" s="116"/>
      <c r="L54" s="228" t="s">
        <v>136</v>
      </c>
      <c r="M54" s="117"/>
      <c r="N54" s="231" t="s">
        <v>140</v>
      </c>
      <c r="O54" s="232"/>
      <c r="P54" s="232"/>
      <c r="Q54" s="232"/>
      <c r="R54" s="232"/>
      <c r="S54" s="232"/>
      <c r="T54" s="232"/>
      <c r="U54" s="232"/>
      <c r="V54" s="232"/>
      <c r="W54" s="232"/>
      <c r="X54" s="232"/>
      <c r="Y54" s="232"/>
      <c r="Z54" s="232"/>
      <c r="AA54" s="232"/>
      <c r="AB54" s="232"/>
      <c r="AC54" s="232"/>
      <c r="AD54" s="232"/>
      <c r="AE54" s="232"/>
      <c r="AF54" s="232"/>
      <c r="AG54" s="232"/>
      <c r="AH54" s="232"/>
      <c r="AI54" s="232"/>
      <c r="AJ54" s="232"/>
      <c r="AK54" s="232"/>
      <c r="AL54" s="232"/>
      <c r="AM54" s="232"/>
      <c r="AN54" s="232"/>
      <c r="AO54" s="232"/>
      <c r="AP54" s="232"/>
      <c r="AQ54" s="232"/>
      <c r="AR54" s="232"/>
      <c r="AS54" s="232"/>
      <c r="AT54" s="232"/>
      <c r="AU54" s="232"/>
      <c r="AV54" s="232"/>
      <c r="AW54" s="232"/>
      <c r="AX54" s="232"/>
      <c r="AY54" s="232"/>
      <c r="AZ54" s="232"/>
      <c r="BA54" s="232"/>
      <c r="BB54" s="232"/>
      <c r="BC54" s="232"/>
      <c r="BD54" s="112" t="s">
        <v>139</v>
      </c>
    </row>
    <row r="55" spans="2:56" x14ac:dyDescent="0.25">
      <c r="B55" s="119" t="s">
        <v>8</v>
      </c>
      <c r="C55" s="99" t="s">
        <v>9</v>
      </c>
      <c r="D55" s="99" t="s">
        <v>10</v>
      </c>
      <c r="E55" s="236"/>
      <c r="F55" s="116"/>
      <c r="G55" s="116" t="str">
        <f t="shared" ref="G55:G67" si="64">D55</f>
        <v>nilai</v>
      </c>
      <c r="H55" s="116" t="s">
        <v>122</v>
      </c>
      <c r="I55" s="116" t="s">
        <v>99</v>
      </c>
      <c r="J55" s="116" t="s">
        <v>129</v>
      </c>
      <c r="K55" s="116" t="s">
        <v>123</v>
      </c>
      <c r="L55" s="228"/>
      <c r="N55" s="122">
        <f>GANJIL!N56</f>
        <v>1</v>
      </c>
      <c r="O55" s="105"/>
      <c r="P55" s="105"/>
      <c r="Q55" s="122">
        <f>GENAP!Q56</f>
        <v>2</v>
      </c>
      <c r="R55" s="105"/>
      <c r="S55" s="105"/>
      <c r="T55" s="122">
        <f>GANJIL!T56</f>
        <v>3</v>
      </c>
      <c r="U55" s="105"/>
      <c r="V55" s="105"/>
      <c r="W55" s="122">
        <f>GENAP!W56</f>
        <v>4</v>
      </c>
      <c r="X55" s="105"/>
      <c r="Y55" s="105"/>
      <c r="Z55" s="122">
        <f>GANJIL!Z56</f>
        <v>5</v>
      </c>
      <c r="AA55" s="105"/>
      <c r="AB55" s="105"/>
      <c r="AC55" s="122">
        <f>GENAP!AC56</f>
        <v>6</v>
      </c>
      <c r="AD55" s="105"/>
      <c r="AE55" s="105"/>
      <c r="AF55" s="122">
        <f>GANJIL!AF56</f>
        <v>7</v>
      </c>
      <c r="AG55" s="105"/>
      <c r="AH55" s="105"/>
      <c r="AI55" s="122">
        <f>GENAP!AI56</f>
        <v>8</v>
      </c>
      <c r="AJ55" s="105"/>
      <c r="AK55" s="105"/>
      <c r="AL55" s="122">
        <f>GANJIL!AL56</f>
        <v>9</v>
      </c>
      <c r="AM55" s="105"/>
      <c r="AN55" s="105"/>
      <c r="AO55" s="122">
        <f>GENAP!AO56</f>
        <v>10</v>
      </c>
      <c r="AP55" s="105"/>
      <c r="AQ55" s="105"/>
      <c r="AR55" s="122">
        <f>GANJIL!AR56</f>
        <v>11</v>
      </c>
      <c r="AS55" s="105"/>
      <c r="AT55" s="105"/>
      <c r="AU55" s="122">
        <f>GENAP!AU56</f>
        <v>12</v>
      </c>
      <c r="AV55" s="105"/>
      <c r="AW55" s="105"/>
      <c r="AX55" s="122">
        <f>GANJIL!AX56</f>
        <v>13</v>
      </c>
      <c r="AY55" s="105"/>
      <c r="AZ55" s="105"/>
      <c r="BA55" s="122">
        <f>GENAP!BA56</f>
        <v>14</v>
      </c>
      <c r="BD55" s="112" t="s">
        <v>139</v>
      </c>
    </row>
    <row r="56" spans="2:56" x14ac:dyDescent="0.25">
      <c r="B56" s="140" t="str">
        <f>GENAP!B57</f>
        <v>Kimia Organik II</v>
      </c>
      <c r="C56" s="123">
        <f>GENAP!C57</f>
        <v>2</v>
      </c>
      <c r="D56" s="123">
        <f>GENAP!D57</f>
        <v>0</v>
      </c>
      <c r="E56" s="105">
        <f t="shared" ref="E56:E67" si="65">P56+S56+V56+Y56+AB56+AE56+AH56+AK56+AN56+AQ56+AT56+AW56+AZ56+BC56</f>
        <v>0</v>
      </c>
      <c r="F56" s="116">
        <f t="shared" ref="F56:F67" si="66">IF(AND(E56=0),0,C56)</f>
        <v>0</v>
      </c>
      <c r="G56" s="116">
        <f t="shared" si="64"/>
        <v>0</v>
      </c>
      <c r="H56" s="122">
        <f t="shared" ref="H56:H67" si="67">IF(AND(D56=$BF$3),$BG$3,IF(AND(D56=$BF$4),$BG$4,IF(AND(D56=$BF$5),$BG$5,IF(AND(D56=$BF$6),$BG$6,IF(AND(D56=$BF$7),$BG$7,IF(AND(D56=$BF$8),$BG$8,IF(AND(D56=$BF$9),$BG$9,IF(AND(D56=$BF$10),$BG$10))))))))</f>
        <v>0</v>
      </c>
      <c r="I56" s="116">
        <f t="shared" ref="I56:I67" si="68">H56*C56</f>
        <v>0</v>
      </c>
      <c r="J56" s="122">
        <f>IF(AND(H56=0),C56,0)</f>
        <v>2</v>
      </c>
      <c r="K56" s="122">
        <f t="shared" ref="K56:K67" si="69">IF(AND(J56=0),C56,0)</f>
        <v>0</v>
      </c>
      <c r="L56" s="122" t="str">
        <f t="shared" ref="L56:L67" si="70">IF(AND(J56=0),"lulus","belum")</f>
        <v>belum</v>
      </c>
      <c r="M56" s="123"/>
      <c r="N56" s="122">
        <f>GANJIL!N57</f>
        <v>0</v>
      </c>
      <c r="O56" s="116">
        <f>IF(AND(N56=$BJ$3),$C$56,0)</f>
        <v>0</v>
      </c>
      <c r="P56" s="116">
        <f t="shared" ref="P56:P67" si="71">IF(AND(N56&gt;0),1,0)</f>
        <v>0</v>
      </c>
      <c r="Q56" s="122">
        <f>GENAP!Q57</f>
        <v>0</v>
      </c>
      <c r="R56" s="116">
        <f>IF(AND(Q56=$BJ$3),$C$56,0)</f>
        <v>0</v>
      </c>
      <c r="S56" s="116">
        <f t="shared" ref="S56:S67" si="72">IF(AND(Q56&gt;0),1,0)</f>
        <v>0</v>
      </c>
      <c r="T56" s="122">
        <f>GANJIL!T57</f>
        <v>0</v>
      </c>
      <c r="U56" s="116">
        <f>IF(AND(T56=$BJ$3),$C$56,0)</f>
        <v>0</v>
      </c>
      <c r="V56" s="116">
        <f t="shared" ref="V56:V67" si="73">IF(AND(T56&gt;0),1,0)</f>
        <v>0</v>
      </c>
      <c r="W56" s="122">
        <f>GENAP!W57</f>
        <v>0</v>
      </c>
      <c r="X56" s="116">
        <f>IF(AND(W56=$BJ$3),$C$56,0)</f>
        <v>0</v>
      </c>
      <c r="Y56" s="116">
        <f t="shared" ref="Y56:Y67" si="74">IF(AND(W56&gt;0),1,0)</f>
        <v>0</v>
      </c>
      <c r="Z56" s="122">
        <f>GANJIL!Z57</f>
        <v>0</v>
      </c>
      <c r="AA56" s="116">
        <f>IF(AND(Z56=$BJ$3),$C$56,0)</f>
        <v>0</v>
      </c>
      <c r="AB56" s="116">
        <f t="shared" ref="AB56:AB67" si="75">IF(AND(Z56&gt;0),1,0)</f>
        <v>0</v>
      </c>
      <c r="AC56" s="122">
        <f>GENAP!AC57</f>
        <v>0</v>
      </c>
      <c r="AD56" s="116">
        <f>IF(AND(AC56=$BJ$3),$C$56,0)</f>
        <v>0</v>
      </c>
      <c r="AE56" s="116">
        <f t="shared" ref="AE56:AE67" si="76">IF(AND(AC56&gt;0),1,0)</f>
        <v>0</v>
      </c>
      <c r="AF56" s="122">
        <f>GANJIL!AF57</f>
        <v>0</v>
      </c>
      <c r="AG56" s="116">
        <f>IF(AND(AF56=$BJ$3),$C$56,0)</f>
        <v>0</v>
      </c>
      <c r="AH56" s="116">
        <f t="shared" ref="AH56:AH67" si="77">IF(AND(AF56&gt;0),1,0)</f>
        <v>0</v>
      </c>
      <c r="AI56" s="122">
        <f>GENAP!AI57</f>
        <v>0</v>
      </c>
      <c r="AJ56" s="116">
        <f>IF(AND(AI56=$BJ$3),$C$56,0)</f>
        <v>0</v>
      </c>
      <c r="AK56" s="116">
        <f t="shared" ref="AK56:AK67" si="78">IF(AND(AI56&gt;0),1,0)</f>
        <v>0</v>
      </c>
      <c r="AL56" s="122">
        <f>GANJIL!AL57</f>
        <v>0</v>
      </c>
      <c r="AM56" s="116">
        <f>IF(AND(AL56=$BJ$3),$C$56,0)</f>
        <v>0</v>
      </c>
      <c r="AN56" s="116">
        <f t="shared" ref="AN56:AN67" si="79">IF(AND(AL56&gt;0),1,0)</f>
        <v>0</v>
      </c>
      <c r="AO56" s="122">
        <f>GENAP!AO57</f>
        <v>0</v>
      </c>
      <c r="AP56" s="116">
        <f>IF(AND(AO56=$BJ$3),$C$56,0)</f>
        <v>0</v>
      </c>
      <c r="AQ56" s="116">
        <f t="shared" ref="AQ56:AQ67" si="80">IF(AND(AO56&gt;0),1,0)</f>
        <v>0</v>
      </c>
      <c r="AR56" s="122">
        <f>GANJIL!AR57</f>
        <v>0</v>
      </c>
      <c r="AS56" s="116">
        <f>IF(AND(AR56=$BJ$3),$C$56,0)</f>
        <v>0</v>
      </c>
      <c r="AT56" s="116">
        <f t="shared" ref="AT56:AT67" si="81">IF(AND(AR56&gt;0),1,0)</f>
        <v>0</v>
      </c>
      <c r="AU56" s="122">
        <f>GENAP!AU57</f>
        <v>0</v>
      </c>
      <c r="AV56" s="116">
        <f>IF(AND(AU56=$BJ$3),$C$56,0)</f>
        <v>0</v>
      </c>
      <c r="AW56" s="116">
        <f t="shared" ref="AW56:AW67" si="82">IF(AND(AU56&gt;0),1,0)</f>
        <v>0</v>
      </c>
      <c r="AX56" s="122">
        <f>GANJIL!AX57</f>
        <v>0</v>
      </c>
      <c r="AY56" s="116">
        <f>IF(AND(AX56=$BJ$3),$C$56,0)</f>
        <v>0</v>
      </c>
      <c r="AZ56" s="116">
        <f t="shared" ref="AZ56:AZ67" si="83">IF(AND(AX56&gt;0),1,0)</f>
        <v>0</v>
      </c>
      <c r="BA56" s="122">
        <f>GENAP!BA57</f>
        <v>0</v>
      </c>
      <c r="BB56" s="116">
        <f>IF(AND(BA56=$BJ$3),$C$56,0)</f>
        <v>0</v>
      </c>
      <c r="BC56" s="116">
        <f t="shared" ref="BC56:BC67" si="84">IF(AND(BA56&gt;0),1,0)</f>
        <v>0</v>
      </c>
      <c r="BD56" s="112" t="s">
        <v>139</v>
      </c>
    </row>
    <row r="57" spans="2:56" x14ac:dyDescent="0.25">
      <c r="B57" s="140" t="str">
        <f>GENAP!B58</f>
        <v>Biokimia</v>
      </c>
      <c r="C57" s="123">
        <f>GENAP!C58</f>
        <v>3</v>
      </c>
      <c r="D57" s="123">
        <f>GENAP!D58</f>
        <v>0</v>
      </c>
      <c r="E57" s="105">
        <f t="shared" si="65"/>
        <v>0</v>
      </c>
      <c r="F57" s="116">
        <f t="shared" si="66"/>
        <v>0</v>
      </c>
      <c r="G57" s="116">
        <f t="shared" si="64"/>
        <v>0</v>
      </c>
      <c r="H57" s="122">
        <f t="shared" si="67"/>
        <v>0</v>
      </c>
      <c r="I57" s="116">
        <f t="shared" si="68"/>
        <v>0</v>
      </c>
      <c r="J57" s="122">
        <f>IF(AND(H57=0),C57,0)</f>
        <v>3</v>
      </c>
      <c r="K57" s="122">
        <f t="shared" si="69"/>
        <v>0</v>
      </c>
      <c r="L57" s="122" t="str">
        <f t="shared" si="70"/>
        <v>belum</v>
      </c>
      <c r="M57" s="123"/>
      <c r="N57" s="122">
        <f>GANJIL!N58</f>
        <v>0</v>
      </c>
      <c r="O57" s="116">
        <f>IF(AND(N57=$BJ$3),$C$57,0)</f>
        <v>0</v>
      </c>
      <c r="P57" s="116">
        <f t="shared" si="71"/>
        <v>0</v>
      </c>
      <c r="Q57" s="122">
        <f>GENAP!Q58</f>
        <v>0</v>
      </c>
      <c r="R57" s="116">
        <f>IF(AND(Q57=$BJ$3),$C$57,0)</f>
        <v>0</v>
      </c>
      <c r="S57" s="116">
        <f t="shared" si="72"/>
        <v>0</v>
      </c>
      <c r="T57" s="122">
        <f>GANJIL!T58</f>
        <v>0</v>
      </c>
      <c r="U57" s="116">
        <f>IF(AND(T57=$BJ$3),$C$57,0)</f>
        <v>0</v>
      </c>
      <c r="V57" s="116">
        <f t="shared" si="73"/>
        <v>0</v>
      </c>
      <c r="W57" s="122">
        <f>GENAP!W58</f>
        <v>0</v>
      </c>
      <c r="X57" s="116">
        <f>IF(AND(W57=$BJ$3),$C$57,0)</f>
        <v>0</v>
      </c>
      <c r="Y57" s="116">
        <f t="shared" si="74"/>
        <v>0</v>
      </c>
      <c r="Z57" s="122">
        <f>GANJIL!Z58</f>
        <v>0</v>
      </c>
      <c r="AA57" s="116">
        <f>IF(AND(Z57=$BJ$3),$C$57,0)</f>
        <v>0</v>
      </c>
      <c r="AB57" s="116">
        <f t="shared" si="75"/>
        <v>0</v>
      </c>
      <c r="AC57" s="122">
        <f>GENAP!AC58</f>
        <v>0</v>
      </c>
      <c r="AD57" s="116">
        <f>IF(AND(AC57=$BJ$3),$C$57,0)</f>
        <v>0</v>
      </c>
      <c r="AE57" s="116">
        <f t="shared" si="76"/>
        <v>0</v>
      </c>
      <c r="AF57" s="122">
        <f>GANJIL!AF58</f>
        <v>0</v>
      </c>
      <c r="AG57" s="116">
        <f>IF(AND(AF57=$BJ$3),$C$57,0)</f>
        <v>0</v>
      </c>
      <c r="AH57" s="116">
        <f t="shared" si="77"/>
        <v>0</v>
      </c>
      <c r="AI57" s="122">
        <f>GENAP!AI58</f>
        <v>0</v>
      </c>
      <c r="AJ57" s="116">
        <f>IF(AND(AI57=$BJ$3),$C$57,0)</f>
        <v>0</v>
      </c>
      <c r="AK57" s="116">
        <f t="shared" si="78"/>
        <v>0</v>
      </c>
      <c r="AL57" s="122">
        <f>GANJIL!AL58</f>
        <v>0</v>
      </c>
      <c r="AM57" s="116">
        <f>IF(AND(AL57=$BJ$3),$C$57,0)</f>
        <v>0</v>
      </c>
      <c r="AN57" s="116">
        <f t="shared" si="79"/>
        <v>0</v>
      </c>
      <c r="AO57" s="122">
        <f>GENAP!AO58</f>
        <v>0</v>
      </c>
      <c r="AP57" s="116">
        <f>IF(AND(AO57=$BJ$3),$C$57,0)</f>
        <v>0</v>
      </c>
      <c r="AQ57" s="116">
        <f t="shared" si="80"/>
        <v>0</v>
      </c>
      <c r="AR57" s="122">
        <f>GANJIL!AR58</f>
        <v>0</v>
      </c>
      <c r="AS57" s="116">
        <f>IF(AND(AR57=$BJ$3),$C$57,0)</f>
        <v>0</v>
      </c>
      <c r="AT57" s="116">
        <f t="shared" si="81"/>
        <v>0</v>
      </c>
      <c r="AU57" s="122">
        <f>GENAP!AU58</f>
        <v>0</v>
      </c>
      <c r="AV57" s="116">
        <f>IF(AND(AU57=$BJ$3),$C$57,0)</f>
        <v>0</v>
      </c>
      <c r="AW57" s="116">
        <f t="shared" si="82"/>
        <v>0</v>
      </c>
      <c r="AX57" s="122">
        <f>GANJIL!AX58</f>
        <v>0</v>
      </c>
      <c r="AY57" s="116">
        <f>IF(AND(AX57=$BJ$3),$C$57,0)</f>
        <v>0</v>
      </c>
      <c r="AZ57" s="116">
        <f t="shared" si="83"/>
        <v>0</v>
      </c>
      <c r="BA57" s="122">
        <f>GENAP!BA58</f>
        <v>0</v>
      </c>
      <c r="BB57" s="116">
        <f>IF(AND(BA57=$BJ$3),$C$57,0)</f>
        <v>0</v>
      </c>
      <c r="BC57" s="116">
        <f t="shared" si="84"/>
        <v>0</v>
      </c>
      <c r="BD57" s="112" t="s">
        <v>139</v>
      </c>
    </row>
    <row r="58" spans="2:56" x14ac:dyDescent="0.25">
      <c r="B58" s="140" t="str">
        <f>GENAP!B59</f>
        <v>PAI Akhlak</v>
      </c>
      <c r="C58" s="123">
        <f>GENAP!C59</f>
        <v>1</v>
      </c>
      <c r="D58" s="123">
        <f>GENAP!D59</f>
        <v>0</v>
      </c>
      <c r="E58" s="105">
        <f t="shared" si="65"/>
        <v>0</v>
      </c>
      <c r="F58" s="116">
        <f t="shared" si="66"/>
        <v>0</v>
      </c>
      <c r="G58" s="116">
        <f t="shared" si="64"/>
        <v>0</v>
      </c>
      <c r="H58" s="122">
        <f t="shared" si="67"/>
        <v>0</v>
      </c>
      <c r="I58" s="116">
        <f t="shared" si="68"/>
        <v>0</v>
      </c>
      <c r="J58" s="122">
        <f>IF(AND(H58&gt;1),0,C58)</f>
        <v>1</v>
      </c>
      <c r="K58" s="122">
        <f t="shared" si="69"/>
        <v>0</v>
      </c>
      <c r="L58" s="122" t="str">
        <f t="shared" si="70"/>
        <v>belum</v>
      </c>
      <c r="M58" s="123"/>
      <c r="N58" s="122">
        <f>GANJIL!N59</f>
        <v>0</v>
      </c>
      <c r="O58" s="116">
        <f>IF(AND(N58=$BJ$3),$C$58,0)</f>
        <v>0</v>
      </c>
      <c r="P58" s="116">
        <f t="shared" si="71"/>
        <v>0</v>
      </c>
      <c r="Q58" s="122">
        <f>GENAP!Q59</f>
        <v>0</v>
      </c>
      <c r="R58" s="116">
        <f>IF(AND(Q58=$BJ$3),$C$58,0)</f>
        <v>0</v>
      </c>
      <c r="S58" s="116">
        <f t="shared" si="72"/>
        <v>0</v>
      </c>
      <c r="T58" s="122">
        <f>GANJIL!T59</f>
        <v>0</v>
      </c>
      <c r="U58" s="116">
        <f>IF(AND(T58=$BJ$3),$C$58,0)</f>
        <v>0</v>
      </c>
      <c r="V58" s="116">
        <f t="shared" si="73"/>
        <v>0</v>
      </c>
      <c r="W58" s="122">
        <f>GENAP!W59</f>
        <v>0</v>
      </c>
      <c r="X58" s="116">
        <f>IF(AND(W58=$BJ$3),$C$58,0)</f>
        <v>0</v>
      </c>
      <c r="Y58" s="116">
        <f t="shared" si="74"/>
        <v>0</v>
      </c>
      <c r="Z58" s="122">
        <f>GANJIL!Z59</f>
        <v>0</v>
      </c>
      <c r="AA58" s="116">
        <f>IF(AND(Z58=$BJ$3),$C$58,0)</f>
        <v>0</v>
      </c>
      <c r="AB58" s="116">
        <f t="shared" si="75"/>
        <v>0</v>
      </c>
      <c r="AC58" s="122">
        <f>GENAP!AC59</f>
        <v>0</v>
      </c>
      <c r="AD58" s="116">
        <f>IF(AND(AC58=$BJ$3),$C$58,0)</f>
        <v>0</v>
      </c>
      <c r="AE58" s="116">
        <f t="shared" si="76"/>
        <v>0</v>
      </c>
      <c r="AF58" s="122">
        <f>GANJIL!AF59</f>
        <v>0</v>
      </c>
      <c r="AG58" s="116">
        <f>IF(AND(AF58=$BJ$3),$C$58,0)</f>
        <v>0</v>
      </c>
      <c r="AH58" s="116">
        <f t="shared" si="77"/>
        <v>0</v>
      </c>
      <c r="AI58" s="122">
        <f>GENAP!AI59</f>
        <v>0</v>
      </c>
      <c r="AJ58" s="116">
        <f>IF(AND(AI58=$BJ$3),$C$58,0)</f>
        <v>0</v>
      </c>
      <c r="AK58" s="116">
        <f t="shared" si="78"/>
        <v>0</v>
      </c>
      <c r="AL58" s="122">
        <f>GANJIL!AL59</f>
        <v>0</v>
      </c>
      <c r="AM58" s="116">
        <f>IF(AND(AL58=$BJ$3),$C$58,0)</f>
        <v>0</v>
      </c>
      <c r="AN58" s="116">
        <f t="shared" si="79"/>
        <v>0</v>
      </c>
      <c r="AO58" s="122">
        <f>GENAP!AO59</f>
        <v>0</v>
      </c>
      <c r="AP58" s="116">
        <f>IF(AND(AO58=$BJ$3),$C$58,0)</f>
        <v>0</v>
      </c>
      <c r="AQ58" s="116">
        <f t="shared" si="80"/>
        <v>0</v>
      </c>
      <c r="AR58" s="122">
        <f>GANJIL!AR59</f>
        <v>0</v>
      </c>
      <c r="AS58" s="116">
        <f>IF(AND(AR58=$BJ$3),$C$58,0)</f>
        <v>0</v>
      </c>
      <c r="AT58" s="116">
        <f t="shared" si="81"/>
        <v>0</v>
      </c>
      <c r="AU58" s="122">
        <f>GENAP!AU59</f>
        <v>0</v>
      </c>
      <c r="AV58" s="116">
        <f>IF(AND(AU58=$BJ$3),$C$58,0)</f>
        <v>0</v>
      </c>
      <c r="AW58" s="116">
        <f t="shared" si="82"/>
        <v>0</v>
      </c>
      <c r="AX58" s="122">
        <f>GANJIL!AX59</f>
        <v>0</v>
      </c>
      <c r="AY58" s="116">
        <f>IF(AND(AX58=$BJ$3),$C$58,0)</f>
        <v>0</v>
      </c>
      <c r="AZ58" s="116">
        <f t="shared" si="83"/>
        <v>0</v>
      </c>
      <c r="BA58" s="122">
        <f>GENAP!BA59</f>
        <v>0</v>
      </c>
      <c r="BB58" s="116">
        <f>IF(AND(BA58=$BJ$3),$C$58,0)</f>
        <v>0</v>
      </c>
      <c r="BC58" s="116">
        <f t="shared" si="84"/>
        <v>0</v>
      </c>
      <c r="BD58" s="112" t="s">
        <v>139</v>
      </c>
    </row>
    <row r="59" spans="2:56" x14ac:dyDescent="0.25">
      <c r="B59" s="140" t="str">
        <f>GENAP!B60</f>
        <v>Patologi</v>
      </c>
      <c r="C59" s="123">
        <f>GENAP!C60</f>
        <v>2</v>
      </c>
      <c r="D59" s="123">
        <f>GENAP!D60</f>
        <v>0</v>
      </c>
      <c r="E59" s="105">
        <f t="shared" si="65"/>
        <v>0</v>
      </c>
      <c r="F59" s="116">
        <f t="shared" si="66"/>
        <v>0</v>
      </c>
      <c r="G59" s="116">
        <f t="shared" si="64"/>
        <v>0</v>
      </c>
      <c r="H59" s="122">
        <f t="shared" si="67"/>
        <v>0</v>
      </c>
      <c r="I59" s="116">
        <f t="shared" si="68"/>
        <v>0</v>
      </c>
      <c r="J59" s="122">
        <f>IF(AND(H59=0),C59,0)</f>
        <v>2</v>
      </c>
      <c r="K59" s="122">
        <f t="shared" si="69"/>
        <v>0</v>
      </c>
      <c r="L59" s="122" t="str">
        <f t="shared" si="70"/>
        <v>belum</v>
      </c>
      <c r="M59" s="123"/>
      <c r="N59" s="122">
        <f>GANJIL!N60</f>
        <v>0</v>
      </c>
      <c r="O59" s="116">
        <f>IF(AND(N59=$BJ$3),$C$59,0)</f>
        <v>0</v>
      </c>
      <c r="P59" s="116">
        <f t="shared" si="71"/>
        <v>0</v>
      </c>
      <c r="Q59" s="122">
        <f>GENAP!Q60</f>
        <v>0</v>
      </c>
      <c r="R59" s="116">
        <f>IF(AND(Q59=$BJ$3),$C$59,0)</f>
        <v>0</v>
      </c>
      <c r="S59" s="116">
        <f t="shared" si="72"/>
        <v>0</v>
      </c>
      <c r="T59" s="122">
        <f>GANJIL!T60</f>
        <v>0</v>
      </c>
      <c r="U59" s="116">
        <f>IF(AND(T59=$BJ$3),$C$59,0)</f>
        <v>0</v>
      </c>
      <c r="V59" s="116">
        <f t="shared" si="73"/>
        <v>0</v>
      </c>
      <c r="W59" s="122">
        <f>GENAP!W60</f>
        <v>0</v>
      </c>
      <c r="X59" s="116">
        <f>IF(AND(W59=$BJ$3),$C$59,0)</f>
        <v>0</v>
      </c>
      <c r="Y59" s="116">
        <f t="shared" si="74"/>
        <v>0</v>
      </c>
      <c r="Z59" s="122">
        <f>GANJIL!Z60</f>
        <v>0</v>
      </c>
      <c r="AA59" s="116">
        <f>IF(AND(Z59=$BJ$3),$C$59,0)</f>
        <v>0</v>
      </c>
      <c r="AB59" s="116">
        <f t="shared" si="75"/>
        <v>0</v>
      </c>
      <c r="AC59" s="122">
        <f>GENAP!AC60</f>
        <v>0</v>
      </c>
      <c r="AD59" s="116">
        <f>IF(AND(AC59=$BJ$3),$C$59,0)</f>
        <v>0</v>
      </c>
      <c r="AE59" s="116">
        <f t="shared" si="76"/>
        <v>0</v>
      </c>
      <c r="AF59" s="122">
        <f>GANJIL!AF60</f>
        <v>0</v>
      </c>
      <c r="AG59" s="116">
        <f>IF(AND(AF59=$BJ$3),$C$59,0)</f>
        <v>0</v>
      </c>
      <c r="AH59" s="116">
        <f t="shared" si="77"/>
        <v>0</v>
      </c>
      <c r="AI59" s="122">
        <f>GENAP!AI60</f>
        <v>0</v>
      </c>
      <c r="AJ59" s="116">
        <f>IF(AND(AI59=$BJ$3),$C$59,0)</f>
        <v>0</v>
      </c>
      <c r="AK59" s="116">
        <f t="shared" si="78"/>
        <v>0</v>
      </c>
      <c r="AL59" s="122">
        <f>GANJIL!AL60</f>
        <v>0</v>
      </c>
      <c r="AM59" s="116">
        <f>IF(AND(AL59=$BJ$3),$C$59,0)</f>
        <v>0</v>
      </c>
      <c r="AN59" s="116">
        <f t="shared" si="79"/>
        <v>0</v>
      </c>
      <c r="AO59" s="122">
        <f>GENAP!AO60</f>
        <v>0</v>
      </c>
      <c r="AP59" s="116">
        <f>IF(AND(AO59=$BJ$3),$C$59,0)</f>
        <v>0</v>
      </c>
      <c r="AQ59" s="116">
        <f t="shared" si="80"/>
        <v>0</v>
      </c>
      <c r="AR59" s="122">
        <f>GANJIL!AR60</f>
        <v>0</v>
      </c>
      <c r="AS59" s="116">
        <f>IF(AND(AR59=$BJ$3),$C$59,0)</f>
        <v>0</v>
      </c>
      <c r="AT59" s="116">
        <f t="shared" si="81"/>
        <v>0</v>
      </c>
      <c r="AU59" s="122">
        <f>GENAP!AU60</f>
        <v>0</v>
      </c>
      <c r="AV59" s="116">
        <f>IF(AND(AU59=$BJ$3),$C$59,0)</f>
        <v>0</v>
      </c>
      <c r="AW59" s="116">
        <f t="shared" si="82"/>
        <v>0</v>
      </c>
      <c r="AX59" s="122">
        <f>GANJIL!AX60</f>
        <v>0</v>
      </c>
      <c r="AY59" s="116">
        <f>IF(AND(AX59=$BJ$3),$C$59,0)</f>
        <v>0</v>
      </c>
      <c r="AZ59" s="116">
        <f t="shared" si="83"/>
        <v>0</v>
      </c>
      <c r="BA59" s="122">
        <f>GENAP!BA60</f>
        <v>0</v>
      </c>
      <c r="BB59" s="116">
        <f>IF(AND(BA59=$BJ$3),$C$59,0)</f>
        <v>0</v>
      </c>
      <c r="BC59" s="116">
        <f t="shared" si="84"/>
        <v>0</v>
      </c>
      <c r="BD59" s="112" t="s">
        <v>139</v>
      </c>
    </row>
    <row r="60" spans="2:56" x14ac:dyDescent="0.25">
      <c r="B60" s="140" t="str">
        <f>GENAP!B61</f>
        <v>Standardisasi Bahan Alam</v>
      </c>
      <c r="C60" s="123">
        <f>GENAP!C61</f>
        <v>2</v>
      </c>
      <c r="D60" s="123">
        <f>GENAP!D61</f>
        <v>0</v>
      </c>
      <c r="E60" s="105">
        <f t="shared" si="65"/>
        <v>0</v>
      </c>
      <c r="F60" s="116">
        <f t="shared" si="66"/>
        <v>0</v>
      </c>
      <c r="G60" s="116">
        <f t="shared" si="64"/>
        <v>0</v>
      </c>
      <c r="H60" s="122">
        <f t="shared" si="67"/>
        <v>0</v>
      </c>
      <c r="I60" s="116">
        <f t="shared" si="68"/>
        <v>0</v>
      </c>
      <c r="J60" s="122">
        <f>IF(AND(H60&gt;1),0,C60)</f>
        <v>2</v>
      </c>
      <c r="K60" s="122">
        <f t="shared" si="69"/>
        <v>0</v>
      </c>
      <c r="L60" s="122" t="str">
        <f t="shared" si="70"/>
        <v>belum</v>
      </c>
      <c r="M60" s="123"/>
      <c r="N60" s="122">
        <f>GANJIL!N61</f>
        <v>0</v>
      </c>
      <c r="O60" s="116">
        <f>IF(AND(N60=$BJ$3),$C$60,0)</f>
        <v>0</v>
      </c>
      <c r="P60" s="116">
        <f t="shared" si="71"/>
        <v>0</v>
      </c>
      <c r="Q60" s="122">
        <f>GENAP!Q61</f>
        <v>0</v>
      </c>
      <c r="R60" s="116">
        <f>IF(AND(Q60=$BJ$3),$C$60,0)</f>
        <v>0</v>
      </c>
      <c r="S60" s="116">
        <f t="shared" si="72"/>
        <v>0</v>
      </c>
      <c r="T60" s="122">
        <f>GANJIL!T61</f>
        <v>0</v>
      </c>
      <c r="U60" s="116">
        <f>IF(AND(T60=$BJ$3),$C$60,0)</f>
        <v>0</v>
      </c>
      <c r="V60" s="116">
        <f t="shared" si="73"/>
        <v>0</v>
      </c>
      <c r="W60" s="122">
        <f>GENAP!W61</f>
        <v>0</v>
      </c>
      <c r="X60" s="116">
        <f>IF(AND(W60=$BJ$3),$C$60,0)</f>
        <v>0</v>
      </c>
      <c r="Y60" s="116">
        <f t="shared" si="74"/>
        <v>0</v>
      </c>
      <c r="Z60" s="122">
        <f>GANJIL!Z61</f>
        <v>0</v>
      </c>
      <c r="AA60" s="116">
        <f>IF(AND(Z60=$BJ$3),$C$60,0)</f>
        <v>0</v>
      </c>
      <c r="AB60" s="116">
        <f t="shared" si="75"/>
        <v>0</v>
      </c>
      <c r="AC60" s="122">
        <f>GENAP!AC61</f>
        <v>0</v>
      </c>
      <c r="AD60" s="116">
        <f>IF(AND(AC60=$BJ$3),$C$60,0)</f>
        <v>0</v>
      </c>
      <c r="AE60" s="116">
        <f t="shared" si="76"/>
        <v>0</v>
      </c>
      <c r="AF60" s="122">
        <f>GANJIL!AF61</f>
        <v>0</v>
      </c>
      <c r="AG60" s="116">
        <f>IF(AND(AF60=$BJ$3),$C$60,0)</f>
        <v>0</v>
      </c>
      <c r="AH60" s="116">
        <f t="shared" si="77"/>
        <v>0</v>
      </c>
      <c r="AI60" s="122">
        <f>GENAP!AI61</f>
        <v>0</v>
      </c>
      <c r="AJ60" s="116">
        <f>IF(AND(AI60=$BJ$3),$C$60,0)</f>
        <v>0</v>
      </c>
      <c r="AK60" s="116">
        <f t="shared" si="78"/>
        <v>0</v>
      </c>
      <c r="AL60" s="122">
        <f>GANJIL!AL61</f>
        <v>0</v>
      </c>
      <c r="AM60" s="116">
        <f>IF(AND(AL60=$BJ$3),$C$60,0)</f>
        <v>0</v>
      </c>
      <c r="AN60" s="116">
        <f t="shared" si="79"/>
        <v>0</v>
      </c>
      <c r="AO60" s="122">
        <f>GENAP!AO61</f>
        <v>0</v>
      </c>
      <c r="AP60" s="116">
        <f>IF(AND(AO60=$BJ$3),$C$60,0)</f>
        <v>0</v>
      </c>
      <c r="AQ60" s="116">
        <f t="shared" si="80"/>
        <v>0</v>
      </c>
      <c r="AR60" s="122">
        <f>GANJIL!AR61</f>
        <v>0</v>
      </c>
      <c r="AS60" s="116">
        <f>IF(AND(AR60=$BJ$3),$C$60,0)</f>
        <v>0</v>
      </c>
      <c r="AT60" s="116">
        <f t="shared" si="81"/>
        <v>0</v>
      </c>
      <c r="AU60" s="122">
        <f>GENAP!AU61</f>
        <v>0</v>
      </c>
      <c r="AV60" s="116">
        <f>IF(AND(AU60=$BJ$3),$C$60,0)</f>
        <v>0</v>
      </c>
      <c r="AW60" s="116">
        <f t="shared" si="82"/>
        <v>0</v>
      </c>
      <c r="AX60" s="122">
        <f>GANJIL!AX61</f>
        <v>0</v>
      </c>
      <c r="AY60" s="116">
        <f>IF(AND(AX60=$BJ$3),$C$60,0)</f>
        <v>0</v>
      </c>
      <c r="AZ60" s="116">
        <f t="shared" si="83"/>
        <v>0</v>
      </c>
      <c r="BA60" s="122">
        <f>GENAP!BA61</f>
        <v>0</v>
      </c>
      <c r="BB60" s="116">
        <f>IF(AND(BA60=$BJ$3),$C$60,0)</f>
        <v>0</v>
      </c>
      <c r="BC60" s="116">
        <f t="shared" si="84"/>
        <v>0</v>
      </c>
      <c r="BD60" s="112" t="s">
        <v>139</v>
      </c>
    </row>
    <row r="61" spans="2:56" x14ac:dyDescent="0.25">
      <c r="B61" s="140" t="str">
        <f>GENAP!B62</f>
        <v>Ilmu Meracik Obat</v>
      </c>
      <c r="C61" s="123">
        <f>GENAP!C62</f>
        <v>2</v>
      </c>
      <c r="D61" s="123">
        <f>GENAP!D62</f>
        <v>0</v>
      </c>
      <c r="E61" s="105">
        <f t="shared" si="65"/>
        <v>0</v>
      </c>
      <c r="F61" s="116">
        <f t="shared" si="66"/>
        <v>0</v>
      </c>
      <c r="G61" s="116">
        <f t="shared" si="64"/>
        <v>0</v>
      </c>
      <c r="H61" s="122">
        <f t="shared" si="67"/>
        <v>0</v>
      </c>
      <c r="I61" s="116">
        <f t="shared" si="68"/>
        <v>0</v>
      </c>
      <c r="J61" s="122">
        <f>IF(AND(H61&gt;1),0,C61)</f>
        <v>2</v>
      </c>
      <c r="K61" s="122">
        <f t="shared" si="69"/>
        <v>0</v>
      </c>
      <c r="L61" s="122" t="str">
        <f t="shared" si="70"/>
        <v>belum</v>
      </c>
      <c r="M61" s="123"/>
      <c r="N61" s="122">
        <f>GANJIL!N62</f>
        <v>0</v>
      </c>
      <c r="O61" s="116">
        <f>IF(AND(N61=$BJ$3),$C$61,0)</f>
        <v>0</v>
      </c>
      <c r="P61" s="116">
        <f t="shared" si="71"/>
        <v>0</v>
      </c>
      <c r="Q61" s="122">
        <f>GENAP!Q62</f>
        <v>0</v>
      </c>
      <c r="R61" s="116">
        <f>IF(AND(Q61=$BJ$3),$C$61,0)</f>
        <v>0</v>
      </c>
      <c r="S61" s="116">
        <f t="shared" si="72"/>
        <v>0</v>
      </c>
      <c r="T61" s="122">
        <f>GANJIL!T62</f>
        <v>0</v>
      </c>
      <c r="U61" s="116">
        <f>IF(AND(T61=$BJ$3),$C$61,0)</f>
        <v>0</v>
      </c>
      <c r="V61" s="116">
        <f t="shared" si="73"/>
        <v>0</v>
      </c>
      <c r="W61" s="122">
        <f>GENAP!W62</f>
        <v>0</v>
      </c>
      <c r="X61" s="116">
        <f>IF(AND(W61=$BJ$3),$C$61,0)</f>
        <v>0</v>
      </c>
      <c r="Y61" s="116">
        <f t="shared" si="74"/>
        <v>0</v>
      </c>
      <c r="Z61" s="122">
        <f>GANJIL!Z62</f>
        <v>0</v>
      </c>
      <c r="AA61" s="116">
        <f>IF(AND(Z61=$BJ$3),$C$61,0)</f>
        <v>0</v>
      </c>
      <c r="AB61" s="116">
        <f t="shared" si="75"/>
        <v>0</v>
      </c>
      <c r="AC61" s="122">
        <f>GENAP!AC62</f>
        <v>0</v>
      </c>
      <c r="AD61" s="116">
        <f>IF(AND(AC61=$BJ$3),$C$61,0)</f>
        <v>0</v>
      </c>
      <c r="AE61" s="116">
        <f t="shared" si="76"/>
        <v>0</v>
      </c>
      <c r="AF61" s="122">
        <f>GANJIL!AF62</f>
        <v>0</v>
      </c>
      <c r="AG61" s="116">
        <f>IF(AND(AF61=$BJ$3),$C$61,0)</f>
        <v>0</v>
      </c>
      <c r="AH61" s="116">
        <f t="shared" si="77"/>
        <v>0</v>
      </c>
      <c r="AI61" s="122">
        <f>GENAP!AI62</f>
        <v>0</v>
      </c>
      <c r="AJ61" s="116">
        <f>IF(AND(AI61=$BJ$3),$C$61,0)</f>
        <v>0</v>
      </c>
      <c r="AK61" s="116">
        <f t="shared" si="78"/>
        <v>0</v>
      </c>
      <c r="AL61" s="122">
        <f>GANJIL!AL62</f>
        <v>0</v>
      </c>
      <c r="AM61" s="116">
        <f>IF(AND(AL61=$BJ$3),$C$61,0)</f>
        <v>0</v>
      </c>
      <c r="AN61" s="116">
        <f t="shared" si="79"/>
        <v>0</v>
      </c>
      <c r="AO61" s="122">
        <f>GENAP!AO62</f>
        <v>0</v>
      </c>
      <c r="AP61" s="116">
        <f>IF(AND(AO61=$BJ$3),$C$61,0)</f>
        <v>0</v>
      </c>
      <c r="AQ61" s="116">
        <f t="shared" si="80"/>
        <v>0</v>
      </c>
      <c r="AR61" s="122">
        <f>GANJIL!AR62</f>
        <v>0</v>
      </c>
      <c r="AS61" s="116">
        <f>IF(AND(AR61=$BJ$3),$C$61,0)</f>
        <v>0</v>
      </c>
      <c r="AT61" s="116">
        <f t="shared" si="81"/>
        <v>0</v>
      </c>
      <c r="AU61" s="122">
        <f>GENAP!AU62</f>
        <v>0</v>
      </c>
      <c r="AV61" s="116">
        <f>IF(AND(AU61=$BJ$3),$C$61,0)</f>
        <v>0</v>
      </c>
      <c r="AW61" s="116">
        <f t="shared" si="82"/>
        <v>0</v>
      </c>
      <c r="AX61" s="122">
        <f>GANJIL!AX62</f>
        <v>0</v>
      </c>
      <c r="AY61" s="116">
        <f>IF(AND(AX61=$BJ$3),$C$61,0)</f>
        <v>0</v>
      </c>
      <c r="AZ61" s="116">
        <f t="shared" si="83"/>
        <v>0</v>
      </c>
      <c r="BA61" s="122">
        <f>GENAP!BA62</f>
        <v>0</v>
      </c>
      <c r="BB61" s="116">
        <f>IF(AND(BA61=$BJ$3),$C$61,0)</f>
        <v>0</v>
      </c>
      <c r="BC61" s="116">
        <f t="shared" si="84"/>
        <v>0</v>
      </c>
      <c r="BD61" s="112" t="s">
        <v>139</v>
      </c>
    </row>
    <row r="62" spans="2:56" x14ac:dyDescent="0.25">
      <c r="B62" s="140" t="str">
        <f>GENAP!B63</f>
        <v>UU dan Etika Kesehatan</v>
      </c>
      <c r="C62" s="123">
        <f>GENAP!C63</f>
        <v>2</v>
      </c>
      <c r="D62" s="123">
        <f>GENAP!D63</f>
        <v>0</v>
      </c>
      <c r="E62" s="105">
        <f t="shared" si="65"/>
        <v>0</v>
      </c>
      <c r="F62" s="116">
        <f t="shared" si="66"/>
        <v>0</v>
      </c>
      <c r="G62" s="116">
        <f t="shared" si="64"/>
        <v>0</v>
      </c>
      <c r="H62" s="122">
        <f t="shared" si="67"/>
        <v>0</v>
      </c>
      <c r="I62" s="116">
        <f t="shared" si="68"/>
        <v>0</v>
      </c>
      <c r="J62" s="122">
        <f>IF(AND(H62=0),C62,0)</f>
        <v>2</v>
      </c>
      <c r="K62" s="122">
        <f t="shared" si="69"/>
        <v>0</v>
      </c>
      <c r="L62" s="122" t="str">
        <f t="shared" si="70"/>
        <v>belum</v>
      </c>
      <c r="M62" s="123"/>
      <c r="N62" s="122">
        <f>GANJIL!N63</f>
        <v>0</v>
      </c>
      <c r="O62" s="116">
        <f>IF(AND(N62=$BJ$3),$C$62,0)</f>
        <v>0</v>
      </c>
      <c r="P62" s="116">
        <f t="shared" si="71"/>
        <v>0</v>
      </c>
      <c r="Q62" s="122">
        <f>GENAP!Q63</f>
        <v>0</v>
      </c>
      <c r="R62" s="116">
        <f>IF(AND(Q62=$BJ$3),$C$62,0)</f>
        <v>0</v>
      </c>
      <c r="S62" s="116">
        <f t="shared" si="72"/>
        <v>0</v>
      </c>
      <c r="T62" s="122">
        <f>GANJIL!T63</f>
        <v>0</v>
      </c>
      <c r="U62" s="116">
        <f>IF(AND(T62=$BJ$3),$C$62,0)</f>
        <v>0</v>
      </c>
      <c r="V62" s="116">
        <f t="shared" si="73"/>
        <v>0</v>
      </c>
      <c r="W62" s="122">
        <f>GENAP!W63</f>
        <v>0</v>
      </c>
      <c r="X62" s="116">
        <f>IF(AND(W62=$BJ$3),$C$62,0)</f>
        <v>0</v>
      </c>
      <c r="Y62" s="116">
        <f t="shared" si="74"/>
        <v>0</v>
      </c>
      <c r="Z62" s="122">
        <f>GANJIL!Z63</f>
        <v>0</v>
      </c>
      <c r="AA62" s="116">
        <f>IF(AND(Z62=$BJ$3),$C$62,0)</f>
        <v>0</v>
      </c>
      <c r="AB62" s="116">
        <f t="shared" si="75"/>
        <v>0</v>
      </c>
      <c r="AC62" s="122">
        <f>GENAP!AC63</f>
        <v>0</v>
      </c>
      <c r="AD62" s="116">
        <f>IF(AND(AC62=$BJ$3),$C$62,0)</f>
        <v>0</v>
      </c>
      <c r="AE62" s="116">
        <f t="shared" si="76"/>
        <v>0</v>
      </c>
      <c r="AF62" s="122">
        <f>GANJIL!AF63</f>
        <v>0</v>
      </c>
      <c r="AG62" s="116">
        <f>IF(AND(AF62=$BJ$3),$C$62,0)</f>
        <v>0</v>
      </c>
      <c r="AH62" s="116">
        <f t="shared" si="77"/>
        <v>0</v>
      </c>
      <c r="AI62" s="122">
        <f>GENAP!AI63</f>
        <v>0</v>
      </c>
      <c r="AJ62" s="116">
        <f>IF(AND(AI62=$BJ$3),$C$62,0)</f>
        <v>0</v>
      </c>
      <c r="AK62" s="116">
        <f t="shared" si="78"/>
        <v>0</v>
      </c>
      <c r="AL62" s="122">
        <f>GANJIL!AL63</f>
        <v>0</v>
      </c>
      <c r="AM62" s="116">
        <f>IF(AND(AL62=$BJ$3),$C$62,0)</f>
        <v>0</v>
      </c>
      <c r="AN62" s="116">
        <f t="shared" si="79"/>
        <v>0</v>
      </c>
      <c r="AO62" s="122">
        <f>GENAP!AO63</f>
        <v>0</v>
      </c>
      <c r="AP62" s="116">
        <f>IF(AND(AO62=$BJ$3),$C$62,0)</f>
        <v>0</v>
      </c>
      <c r="AQ62" s="116">
        <f t="shared" si="80"/>
        <v>0</v>
      </c>
      <c r="AR62" s="122">
        <f>GANJIL!AR63</f>
        <v>0</v>
      </c>
      <c r="AS62" s="116">
        <f>IF(AND(AR62=$BJ$3),$C$62,0)</f>
        <v>0</v>
      </c>
      <c r="AT62" s="116">
        <f t="shared" si="81"/>
        <v>0</v>
      </c>
      <c r="AU62" s="122">
        <f>GENAP!AU63</f>
        <v>0</v>
      </c>
      <c r="AV62" s="116">
        <f>IF(AND(AU62=$BJ$3),$C$62,0)</f>
        <v>0</v>
      </c>
      <c r="AW62" s="116">
        <f t="shared" si="82"/>
        <v>0</v>
      </c>
      <c r="AX62" s="122">
        <f>GANJIL!AX63</f>
        <v>0</v>
      </c>
      <c r="AY62" s="116">
        <f>IF(AND(AX62=$BJ$3),$C$62,0)</f>
        <v>0</v>
      </c>
      <c r="AZ62" s="116">
        <f t="shared" si="83"/>
        <v>0</v>
      </c>
      <c r="BA62" s="122">
        <f>GENAP!BA63</f>
        <v>0</v>
      </c>
      <c r="BB62" s="116">
        <f>IF(AND(BA62=$BJ$3),$C$62,0)</f>
        <v>0</v>
      </c>
      <c r="BC62" s="116">
        <f t="shared" si="84"/>
        <v>0</v>
      </c>
      <c r="BD62" s="112" t="s">
        <v>139</v>
      </c>
    </row>
    <row r="63" spans="2:56" x14ac:dyDescent="0.25">
      <c r="B63" s="140" t="str">
        <f>GENAP!B64</f>
        <v>Farmakologi Toksikologi Dasar</v>
      </c>
      <c r="C63" s="123">
        <f>GENAP!C64</f>
        <v>1</v>
      </c>
      <c r="D63" s="123">
        <f>GENAP!D64</f>
        <v>0</v>
      </c>
      <c r="E63" s="105">
        <f t="shared" si="65"/>
        <v>0</v>
      </c>
      <c r="F63" s="116">
        <f t="shared" si="66"/>
        <v>0</v>
      </c>
      <c r="G63" s="116">
        <f t="shared" si="64"/>
        <v>0</v>
      </c>
      <c r="H63" s="122">
        <f t="shared" si="67"/>
        <v>0</v>
      </c>
      <c r="I63" s="116">
        <f t="shared" si="68"/>
        <v>0</v>
      </c>
      <c r="J63" s="122">
        <f>IF(AND(H63&gt;1),0,C63)</f>
        <v>1</v>
      </c>
      <c r="K63" s="122">
        <f t="shared" si="69"/>
        <v>0</v>
      </c>
      <c r="L63" s="122" t="str">
        <f t="shared" si="70"/>
        <v>belum</v>
      </c>
      <c r="M63" s="123"/>
      <c r="N63" s="122">
        <f>GANJIL!N64</f>
        <v>0</v>
      </c>
      <c r="O63" s="116">
        <f>IF(AND(N63=$BJ$3),$C$63,0)</f>
        <v>0</v>
      </c>
      <c r="P63" s="116">
        <f t="shared" si="71"/>
        <v>0</v>
      </c>
      <c r="Q63" s="122">
        <f>GENAP!Q64</f>
        <v>0</v>
      </c>
      <c r="R63" s="116">
        <f>IF(AND(Q63=$BJ$3),$C$63,0)</f>
        <v>0</v>
      </c>
      <c r="S63" s="116">
        <f t="shared" si="72"/>
        <v>0</v>
      </c>
      <c r="T63" s="122">
        <f>GANJIL!T64</f>
        <v>0</v>
      </c>
      <c r="U63" s="116">
        <f>IF(AND(T63=$BJ$3),$C$63,0)</f>
        <v>0</v>
      </c>
      <c r="V63" s="116">
        <f t="shared" si="73"/>
        <v>0</v>
      </c>
      <c r="W63" s="122">
        <f>GENAP!W64</f>
        <v>0</v>
      </c>
      <c r="X63" s="116">
        <f>IF(AND(W63=$BJ$3),$C$63,0)</f>
        <v>0</v>
      </c>
      <c r="Y63" s="116">
        <f t="shared" si="74"/>
        <v>0</v>
      </c>
      <c r="Z63" s="122">
        <f>GANJIL!Z64</f>
        <v>0</v>
      </c>
      <c r="AA63" s="116">
        <f>IF(AND(Z63=$BJ$3),$C$63,0)</f>
        <v>0</v>
      </c>
      <c r="AB63" s="116">
        <f t="shared" si="75"/>
        <v>0</v>
      </c>
      <c r="AC63" s="122">
        <f>GENAP!AC64</f>
        <v>0</v>
      </c>
      <c r="AD63" s="116">
        <f>IF(AND(AC63=$BJ$3),$C$63,0)</f>
        <v>0</v>
      </c>
      <c r="AE63" s="116">
        <f t="shared" si="76"/>
        <v>0</v>
      </c>
      <c r="AF63" s="122">
        <f>GANJIL!AF64</f>
        <v>0</v>
      </c>
      <c r="AG63" s="116">
        <f>IF(AND(AF63=$BJ$3),$C$63,0)</f>
        <v>0</v>
      </c>
      <c r="AH63" s="116">
        <f t="shared" si="77"/>
        <v>0</v>
      </c>
      <c r="AI63" s="122">
        <f>GENAP!AI64</f>
        <v>0</v>
      </c>
      <c r="AJ63" s="116">
        <f>IF(AND(AI63=$BJ$3),$C$63,0)</f>
        <v>0</v>
      </c>
      <c r="AK63" s="116">
        <f t="shared" si="78"/>
        <v>0</v>
      </c>
      <c r="AL63" s="122">
        <f>GANJIL!AL64</f>
        <v>0</v>
      </c>
      <c r="AM63" s="116">
        <f>IF(AND(AL63=$BJ$3),$C$63,0)</f>
        <v>0</v>
      </c>
      <c r="AN63" s="116">
        <f t="shared" si="79"/>
        <v>0</v>
      </c>
      <c r="AO63" s="122">
        <f>GENAP!AO64</f>
        <v>0</v>
      </c>
      <c r="AP63" s="116">
        <f>IF(AND(AO63=$BJ$3),$C$63,0)</f>
        <v>0</v>
      </c>
      <c r="AQ63" s="116">
        <f t="shared" si="80"/>
        <v>0</v>
      </c>
      <c r="AR63" s="122">
        <f>GANJIL!AR64</f>
        <v>0</v>
      </c>
      <c r="AS63" s="116">
        <f>IF(AND(AR63=$BJ$3),$C$63,0)</f>
        <v>0</v>
      </c>
      <c r="AT63" s="116">
        <f t="shared" si="81"/>
        <v>0</v>
      </c>
      <c r="AU63" s="122">
        <f>GENAP!AU64</f>
        <v>0</v>
      </c>
      <c r="AV63" s="116">
        <f>IF(AND(AU63=$BJ$3),$C$63,0)</f>
        <v>0</v>
      </c>
      <c r="AW63" s="116">
        <f t="shared" si="82"/>
        <v>0</v>
      </c>
      <c r="AX63" s="122">
        <f>GANJIL!AX64</f>
        <v>0</v>
      </c>
      <c r="AY63" s="116">
        <f>IF(AND(AX63=$BJ$3),$C$63,0)</f>
        <v>0</v>
      </c>
      <c r="AZ63" s="116">
        <f t="shared" si="83"/>
        <v>0</v>
      </c>
      <c r="BA63" s="122">
        <f>GENAP!BA64</f>
        <v>0</v>
      </c>
      <c r="BB63" s="116">
        <f>IF(AND(BA63=$BJ$3),$C$63,0)</f>
        <v>0</v>
      </c>
      <c r="BC63" s="116">
        <f t="shared" si="84"/>
        <v>0</v>
      </c>
      <c r="BD63" s="112" t="s">
        <v>139</v>
      </c>
    </row>
    <row r="64" spans="2:56" x14ac:dyDescent="0.25">
      <c r="B64" s="140" t="str">
        <f>GENAP!B65</f>
        <v>Praktikum Biokimia</v>
      </c>
      <c r="C64" s="123">
        <f>GENAP!C65</f>
        <v>1</v>
      </c>
      <c r="D64" s="123">
        <f>GENAP!D65</f>
        <v>0</v>
      </c>
      <c r="E64" s="105">
        <f t="shared" si="65"/>
        <v>0</v>
      </c>
      <c r="F64" s="116">
        <f t="shared" si="66"/>
        <v>0</v>
      </c>
      <c r="G64" s="116">
        <f t="shared" si="64"/>
        <v>0</v>
      </c>
      <c r="H64" s="122">
        <f t="shared" si="67"/>
        <v>0</v>
      </c>
      <c r="I64" s="116">
        <f t="shared" si="68"/>
        <v>0</v>
      </c>
      <c r="J64" s="122">
        <f>IF(AND(H64=0),C64,0)</f>
        <v>1</v>
      </c>
      <c r="K64" s="122">
        <f t="shared" si="69"/>
        <v>0</v>
      </c>
      <c r="L64" s="122" t="str">
        <f t="shared" si="70"/>
        <v>belum</v>
      </c>
      <c r="M64" s="123"/>
      <c r="N64" s="122">
        <f>GANJIL!N65</f>
        <v>0</v>
      </c>
      <c r="O64" s="116">
        <f>IF(AND(N64=$BJ$3),$C$64,0)</f>
        <v>0</v>
      </c>
      <c r="P64" s="116">
        <f t="shared" si="71"/>
        <v>0</v>
      </c>
      <c r="Q64" s="122">
        <f>GENAP!Q65</f>
        <v>0</v>
      </c>
      <c r="R64" s="116">
        <f>IF(AND(Q64=$BJ$3),$C$64,0)</f>
        <v>0</v>
      </c>
      <c r="S64" s="116">
        <f t="shared" si="72"/>
        <v>0</v>
      </c>
      <c r="T64" s="122">
        <f>GANJIL!T65</f>
        <v>0</v>
      </c>
      <c r="U64" s="116">
        <f>IF(AND(T64=$BJ$3),$C$64,0)</f>
        <v>0</v>
      </c>
      <c r="V64" s="116">
        <f t="shared" si="73"/>
        <v>0</v>
      </c>
      <c r="W64" s="122">
        <f>GENAP!W65</f>
        <v>0</v>
      </c>
      <c r="X64" s="116">
        <f>IF(AND(W64=$BJ$3),$C$64,0)</f>
        <v>0</v>
      </c>
      <c r="Y64" s="116">
        <f t="shared" si="74"/>
        <v>0</v>
      </c>
      <c r="Z64" s="122">
        <f>GANJIL!Z65</f>
        <v>0</v>
      </c>
      <c r="AA64" s="116">
        <f>IF(AND(Z64=$BJ$3),$C$64,0)</f>
        <v>0</v>
      </c>
      <c r="AB64" s="116">
        <f t="shared" si="75"/>
        <v>0</v>
      </c>
      <c r="AC64" s="122">
        <f>GENAP!AC65</f>
        <v>0</v>
      </c>
      <c r="AD64" s="116">
        <f>IF(AND(AC64=$BJ$3),$C$64,0)</f>
        <v>0</v>
      </c>
      <c r="AE64" s="116">
        <f t="shared" si="76"/>
        <v>0</v>
      </c>
      <c r="AF64" s="122">
        <f>GANJIL!AF65</f>
        <v>0</v>
      </c>
      <c r="AG64" s="116">
        <f>IF(AND(AF64=$BJ$3),$C$64,0)</f>
        <v>0</v>
      </c>
      <c r="AH64" s="116">
        <f t="shared" si="77"/>
        <v>0</v>
      </c>
      <c r="AI64" s="122">
        <f>GENAP!AI65</f>
        <v>0</v>
      </c>
      <c r="AJ64" s="116">
        <f>IF(AND(AI64=$BJ$3),$C$64,0)</f>
        <v>0</v>
      </c>
      <c r="AK64" s="116">
        <f t="shared" si="78"/>
        <v>0</v>
      </c>
      <c r="AL64" s="122">
        <f>GANJIL!AL65</f>
        <v>0</v>
      </c>
      <c r="AM64" s="116">
        <f>IF(AND(AL64=$BJ$3),$C$64,0)</f>
        <v>0</v>
      </c>
      <c r="AN64" s="116">
        <f t="shared" si="79"/>
        <v>0</v>
      </c>
      <c r="AO64" s="122">
        <f>GENAP!AO65</f>
        <v>0</v>
      </c>
      <c r="AP64" s="116">
        <f>IF(AND(AO64=$BJ$3),$C$64,0)</f>
        <v>0</v>
      </c>
      <c r="AQ64" s="116">
        <f t="shared" si="80"/>
        <v>0</v>
      </c>
      <c r="AR64" s="122">
        <f>GANJIL!AR65</f>
        <v>0</v>
      </c>
      <c r="AS64" s="116">
        <f>IF(AND(AR64=$BJ$3),$C$64,0)</f>
        <v>0</v>
      </c>
      <c r="AT64" s="116">
        <f t="shared" si="81"/>
        <v>0</v>
      </c>
      <c r="AU64" s="122">
        <f>GENAP!AU65</f>
        <v>0</v>
      </c>
      <c r="AV64" s="116">
        <f>IF(AND(AU64=$BJ$3),$C$64,0)</f>
        <v>0</v>
      </c>
      <c r="AW64" s="116">
        <f t="shared" si="82"/>
        <v>0</v>
      </c>
      <c r="AX64" s="122">
        <f>GANJIL!AX65</f>
        <v>0</v>
      </c>
      <c r="AY64" s="116">
        <f>IF(AND(AX64=$BJ$3),$C$64,0)</f>
        <v>0</v>
      </c>
      <c r="AZ64" s="116">
        <f t="shared" si="83"/>
        <v>0</v>
      </c>
      <c r="BA64" s="122">
        <f>GENAP!BA65</f>
        <v>0</v>
      </c>
      <c r="BB64" s="116">
        <f>IF(AND(BA64=$BJ$3),$C$64,0)</f>
        <v>0</v>
      </c>
      <c r="BC64" s="116">
        <f t="shared" si="84"/>
        <v>0</v>
      </c>
      <c r="BD64" s="112" t="s">
        <v>139</v>
      </c>
    </row>
    <row r="65" spans="2:56" x14ac:dyDescent="0.25">
      <c r="B65" s="140" t="str">
        <f>GENAP!B66</f>
        <v>Praktikum Kimia Organik</v>
      </c>
      <c r="C65" s="123">
        <f>GENAP!C66</f>
        <v>1</v>
      </c>
      <c r="D65" s="123">
        <f>GENAP!D66</f>
        <v>0</v>
      </c>
      <c r="E65" s="105">
        <f t="shared" si="65"/>
        <v>0</v>
      </c>
      <c r="F65" s="116">
        <f t="shared" si="66"/>
        <v>0</v>
      </c>
      <c r="G65" s="116">
        <f t="shared" si="64"/>
        <v>0</v>
      </c>
      <c r="H65" s="122">
        <f t="shared" si="67"/>
        <v>0</v>
      </c>
      <c r="I65" s="116">
        <f t="shared" si="68"/>
        <v>0</v>
      </c>
      <c r="J65" s="122">
        <f>IF(AND(H65=0),C65,0)</f>
        <v>1</v>
      </c>
      <c r="K65" s="122">
        <f t="shared" si="69"/>
        <v>0</v>
      </c>
      <c r="L65" s="122" t="str">
        <f t="shared" si="70"/>
        <v>belum</v>
      </c>
      <c r="M65" s="123"/>
      <c r="N65" s="122">
        <f>GANJIL!N66</f>
        <v>0</v>
      </c>
      <c r="O65" s="116">
        <f>IF(AND(N65=$BJ$3),$C$65,0)</f>
        <v>0</v>
      </c>
      <c r="P65" s="116">
        <f t="shared" si="71"/>
        <v>0</v>
      </c>
      <c r="Q65" s="122">
        <f>GENAP!Q66</f>
        <v>0</v>
      </c>
      <c r="R65" s="116">
        <f>IF(AND(Q65=$BJ$3),$C$65,0)</f>
        <v>0</v>
      </c>
      <c r="S65" s="116">
        <f t="shared" si="72"/>
        <v>0</v>
      </c>
      <c r="T65" s="122">
        <f>GANJIL!T66</f>
        <v>0</v>
      </c>
      <c r="U65" s="116">
        <f>IF(AND(T65=$BJ$3),$C$65,0)</f>
        <v>0</v>
      </c>
      <c r="V65" s="116">
        <f t="shared" si="73"/>
        <v>0</v>
      </c>
      <c r="W65" s="122">
        <f>GENAP!W66</f>
        <v>0</v>
      </c>
      <c r="X65" s="116">
        <f>IF(AND(W65=$BJ$3),$C$65,0)</f>
        <v>0</v>
      </c>
      <c r="Y65" s="116">
        <f t="shared" si="74"/>
        <v>0</v>
      </c>
      <c r="Z65" s="122">
        <f>GANJIL!Z66</f>
        <v>0</v>
      </c>
      <c r="AA65" s="116">
        <f>IF(AND(Z65=$BJ$3),$C$65,0)</f>
        <v>0</v>
      </c>
      <c r="AB65" s="116">
        <f t="shared" si="75"/>
        <v>0</v>
      </c>
      <c r="AC65" s="122">
        <f>GENAP!AC66</f>
        <v>0</v>
      </c>
      <c r="AD65" s="116">
        <f>IF(AND(AC65=$BJ$3),$C$65,0)</f>
        <v>0</v>
      </c>
      <c r="AE65" s="116">
        <f t="shared" si="76"/>
        <v>0</v>
      </c>
      <c r="AF65" s="122">
        <f>GANJIL!AF66</f>
        <v>0</v>
      </c>
      <c r="AG65" s="116">
        <f>IF(AND(AF65=$BJ$3),$C$65,0)</f>
        <v>0</v>
      </c>
      <c r="AH65" s="116">
        <f t="shared" si="77"/>
        <v>0</v>
      </c>
      <c r="AI65" s="122">
        <f>GENAP!AI66</f>
        <v>0</v>
      </c>
      <c r="AJ65" s="116">
        <f>IF(AND(AI65=$BJ$3),$C$65,0)</f>
        <v>0</v>
      </c>
      <c r="AK65" s="116">
        <f t="shared" si="78"/>
        <v>0</v>
      </c>
      <c r="AL65" s="122">
        <f>GANJIL!AL66</f>
        <v>0</v>
      </c>
      <c r="AM65" s="116">
        <f>IF(AND(AL65=$BJ$3),$C$65,0)</f>
        <v>0</v>
      </c>
      <c r="AN65" s="116">
        <f t="shared" si="79"/>
        <v>0</v>
      </c>
      <c r="AO65" s="122">
        <f>GENAP!AO66</f>
        <v>0</v>
      </c>
      <c r="AP65" s="116">
        <f>IF(AND(AO65=$BJ$3),$C$65,0)</f>
        <v>0</v>
      </c>
      <c r="AQ65" s="116">
        <f t="shared" si="80"/>
        <v>0</v>
      </c>
      <c r="AR65" s="122">
        <f>GANJIL!AR66</f>
        <v>0</v>
      </c>
      <c r="AS65" s="116">
        <f>IF(AND(AR65=$BJ$3),$C$65,0)</f>
        <v>0</v>
      </c>
      <c r="AT65" s="116">
        <f t="shared" si="81"/>
        <v>0</v>
      </c>
      <c r="AU65" s="122">
        <f>GENAP!AU66</f>
        <v>0</v>
      </c>
      <c r="AV65" s="116">
        <f>IF(AND(AU65=$BJ$3),$C$65,0)</f>
        <v>0</v>
      </c>
      <c r="AW65" s="116">
        <f t="shared" si="82"/>
        <v>0</v>
      </c>
      <c r="AX65" s="122">
        <f>GANJIL!AX66</f>
        <v>0</v>
      </c>
      <c r="AY65" s="116">
        <f>IF(AND(AX65=$BJ$3),$C$65,0)</f>
        <v>0</v>
      </c>
      <c r="AZ65" s="116">
        <f t="shared" si="83"/>
        <v>0</v>
      </c>
      <c r="BA65" s="122">
        <f>GENAP!BA66</f>
        <v>0</v>
      </c>
      <c r="BB65" s="116">
        <f>IF(AND(BA65=$BJ$3),$C$65,0)</f>
        <v>0</v>
      </c>
      <c r="BC65" s="116">
        <f t="shared" si="84"/>
        <v>0</v>
      </c>
      <c r="BD65" s="112" t="s">
        <v>139</v>
      </c>
    </row>
    <row r="66" spans="2:56" x14ac:dyDescent="0.25">
      <c r="B66" s="140" t="str">
        <f>GENAP!B67</f>
        <v>Praktikum Standardisasi Bahan Alam</v>
      </c>
      <c r="C66" s="123">
        <f>GENAP!C67</f>
        <v>1</v>
      </c>
      <c r="D66" s="123">
        <f>GENAP!D67</f>
        <v>0</v>
      </c>
      <c r="E66" s="105">
        <f t="shared" si="65"/>
        <v>0</v>
      </c>
      <c r="F66" s="116">
        <f t="shared" si="66"/>
        <v>0</v>
      </c>
      <c r="G66" s="116">
        <f t="shared" si="64"/>
        <v>0</v>
      </c>
      <c r="H66" s="122">
        <f t="shared" si="67"/>
        <v>0</v>
      </c>
      <c r="I66" s="116">
        <f t="shared" si="68"/>
        <v>0</v>
      </c>
      <c r="J66" s="122">
        <f>IF(AND(H66&gt;1),0,C66)</f>
        <v>1</v>
      </c>
      <c r="K66" s="122">
        <f t="shared" si="69"/>
        <v>0</v>
      </c>
      <c r="L66" s="122" t="str">
        <f t="shared" si="70"/>
        <v>belum</v>
      </c>
      <c r="M66" s="123"/>
      <c r="N66" s="122">
        <f>GANJIL!N67</f>
        <v>0</v>
      </c>
      <c r="O66" s="116">
        <f>IF(AND(N66=$BJ$3),$C$66,0)</f>
        <v>0</v>
      </c>
      <c r="P66" s="116">
        <f t="shared" si="71"/>
        <v>0</v>
      </c>
      <c r="Q66" s="122">
        <f>GENAP!Q67</f>
        <v>0</v>
      </c>
      <c r="R66" s="116">
        <f>IF(AND(Q66=$BJ$3),$C$66,0)</f>
        <v>0</v>
      </c>
      <c r="S66" s="116">
        <f t="shared" si="72"/>
        <v>0</v>
      </c>
      <c r="T66" s="122">
        <f>GANJIL!T67</f>
        <v>0</v>
      </c>
      <c r="U66" s="116">
        <f>IF(AND(T66=$BJ$3),$C$66,0)</f>
        <v>0</v>
      </c>
      <c r="V66" s="116">
        <f t="shared" si="73"/>
        <v>0</v>
      </c>
      <c r="W66" s="122">
        <f>GENAP!W67</f>
        <v>0</v>
      </c>
      <c r="X66" s="116">
        <f>IF(AND(W66=$BJ$3),$C$66,0)</f>
        <v>0</v>
      </c>
      <c r="Y66" s="116">
        <f t="shared" si="74"/>
        <v>0</v>
      </c>
      <c r="Z66" s="122">
        <f>GANJIL!Z67</f>
        <v>0</v>
      </c>
      <c r="AA66" s="116">
        <f>IF(AND(Z66=$BJ$3),$C$66,0)</f>
        <v>0</v>
      </c>
      <c r="AB66" s="116">
        <f t="shared" si="75"/>
        <v>0</v>
      </c>
      <c r="AC66" s="122">
        <f>GENAP!AC67</f>
        <v>0</v>
      </c>
      <c r="AD66" s="116">
        <f>IF(AND(AC66=$BJ$3),$C$66,0)</f>
        <v>0</v>
      </c>
      <c r="AE66" s="116">
        <f t="shared" si="76"/>
        <v>0</v>
      </c>
      <c r="AF66" s="122">
        <f>GANJIL!AF67</f>
        <v>0</v>
      </c>
      <c r="AG66" s="116">
        <f>IF(AND(AF66=$BJ$3),$C$66,0)</f>
        <v>0</v>
      </c>
      <c r="AH66" s="116">
        <f t="shared" si="77"/>
        <v>0</v>
      </c>
      <c r="AI66" s="122">
        <f>GENAP!AI67</f>
        <v>0</v>
      </c>
      <c r="AJ66" s="116">
        <f>IF(AND(AI66=$BJ$3),$C$66,0)</f>
        <v>0</v>
      </c>
      <c r="AK66" s="116">
        <f t="shared" si="78"/>
        <v>0</v>
      </c>
      <c r="AL66" s="122">
        <f>GANJIL!AL67</f>
        <v>0</v>
      </c>
      <c r="AM66" s="116">
        <f>IF(AND(AL66=$BJ$3),$C$66,0)</f>
        <v>0</v>
      </c>
      <c r="AN66" s="116">
        <f t="shared" si="79"/>
        <v>0</v>
      </c>
      <c r="AO66" s="122">
        <f>GENAP!AO67</f>
        <v>0</v>
      </c>
      <c r="AP66" s="116">
        <f>IF(AND(AO66=$BJ$3),$C$66,0)</f>
        <v>0</v>
      </c>
      <c r="AQ66" s="116">
        <f t="shared" si="80"/>
        <v>0</v>
      </c>
      <c r="AR66" s="122">
        <f>GANJIL!AR67</f>
        <v>0</v>
      </c>
      <c r="AS66" s="116">
        <f>IF(AND(AR66=$BJ$3),$C$66,0)</f>
        <v>0</v>
      </c>
      <c r="AT66" s="116">
        <f t="shared" si="81"/>
        <v>0</v>
      </c>
      <c r="AU66" s="122">
        <f>GENAP!AU67</f>
        <v>0</v>
      </c>
      <c r="AV66" s="116">
        <f>IF(AND(AU66=$BJ$3),$C$66,0)</f>
        <v>0</v>
      </c>
      <c r="AW66" s="116">
        <f t="shared" si="82"/>
        <v>0</v>
      </c>
      <c r="AX66" s="122">
        <f>GANJIL!AX67</f>
        <v>0</v>
      </c>
      <c r="AY66" s="116">
        <f>IF(AND(AX66=$BJ$3),$C$66,0)</f>
        <v>0</v>
      </c>
      <c r="AZ66" s="116">
        <f t="shared" si="83"/>
        <v>0</v>
      </c>
      <c r="BA66" s="122">
        <f>GENAP!BA67</f>
        <v>0</v>
      </c>
      <c r="BB66" s="116">
        <f>IF(AND(BA66=$BJ$3),$C$66,0)</f>
        <v>0</v>
      </c>
      <c r="BC66" s="116">
        <f t="shared" si="84"/>
        <v>0</v>
      </c>
      <c r="BD66" s="112" t="s">
        <v>139</v>
      </c>
    </row>
    <row r="67" spans="2:56" x14ac:dyDescent="0.25">
      <c r="B67" s="140" t="str">
        <f>GENAP!B68</f>
        <v>Praktikum Ilmu Meracik Obat</v>
      </c>
      <c r="C67" s="123">
        <f>GENAP!C68</f>
        <v>1</v>
      </c>
      <c r="D67" s="123">
        <f>GENAP!D68</f>
        <v>0</v>
      </c>
      <c r="E67" s="105">
        <f t="shared" si="65"/>
        <v>0</v>
      </c>
      <c r="F67" s="116">
        <f t="shared" si="66"/>
        <v>0</v>
      </c>
      <c r="G67" s="116">
        <f t="shared" si="64"/>
        <v>0</v>
      </c>
      <c r="H67" s="122">
        <f t="shared" si="67"/>
        <v>0</v>
      </c>
      <c r="I67" s="116">
        <f t="shared" si="68"/>
        <v>0</v>
      </c>
      <c r="J67" s="122">
        <f>IF(AND(H67&gt;1),0,C67)</f>
        <v>1</v>
      </c>
      <c r="K67" s="122">
        <f t="shared" si="69"/>
        <v>0</v>
      </c>
      <c r="L67" s="122" t="str">
        <f t="shared" si="70"/>
        <v>belum</v>
      </c>
      <c r="M67" s="123"/>
      <c r="N67" s="122">
        <f>GANJIL!N68</f>
        <v>0</v>
      </c>
      <c r="O67" s="116">
        <f>IF(AND(N67=$BJ$3),$C$67,0)</f>
        <v>0</v>
      </c>
      <c r="P67" s="116">
        <f t="shared" si="71"/>
        <v>0</v>
      </c>
      <c r="Q67" s="122">
        <f>GENAP!Q68</f>
        <v>0</v>
      </c>
      <c r="R67" s="116">
        <f>IF(AND(Q67=$BJ$3),$C$67,0)</f>
        <v>0</v>
      </c>
      <c r="S67" s="116">
        <f t="shared" si="72"/>
        <v>0</v>
      </c>
      <c r="T67" s="122">
        <f>GANJIL!T68</f>
        <v>0</v>
      </c>
      <c r="U67" s="116">
        <f>IF(AND(T67=$BJ$3),$C$67,0)</f>
        <v>0</v>
      </c>
      <c r="V67" s="116">
        <f t="shared" si="73"/>
        <v>0</v>
      </c>
      <c r="W67" s="122">
        <f>GENAP!W68</f>
        <v>0</v>
      </c>
      <c r="X67" s="116">
        <f>IF(AND(W67=$BJ$3),$C$67,0)</f>
        <v>0</v>
      </c>
      <c r="Y67" s="116">
        <f t="shared" si="74"/>
        <v>0</v>
      </c>
      <c r="Z67" s="122">
        <f>GANJIL!Z68</f>
        <v>0</v>
      </c>
      <c r="AA67" s="116">
        <f>IF(AND(Z67=$BJ$3),$C$67,0)</f>
        <v>0</v>
      </c>
      <c r="AB67" s="116">
        <f t="shared" si="75"/>
        <v>0</v>
      </c>
      <c r="AC67" s="122">
        <f>GENAP!AC68</f>
        <v>0</v>
      </c>
      <c r="AD67" s="116">
        <f>IF(AND(AC67=$BJ$3),$C$67,0)</f>
        <v>0</v>
      </c>
      <c r="AE67" s="116">
        <f t="shared" si="76"/>
        <v>0</v>
      </c>
      <c r="AF67" s="122">
        <f>GANJIL!AF68</f>
        <v>0</v>
      </c>
      <c r="AG67" s="116">
        <f>IF(AND(AF67=$BJ$3),$C$67,0)</f>
        <v>0</v>
      </c>
      <c r="AH67" s="116">
        <f t="shared" si="77"/>
        <v>0</v>
      </c>
      <c r="AI67" s="122">
        <f>GENAP!AI68</f>
        <v>0</v>
      </c>
      <c r="AJ67" s="116">
        <f>IF(AND(AI67=$BJ$3),$C$67,0)</f>
        <v>0</v>
      </c>
      <c r="AK67" s="116">
        <f t="shared" si="78"/>
        <v>0</v>
      </c>
      <c r="AL67" s="122">
        <f>GANJIL!AL68</f>
        <v>0</v>
      </c>
      <c r="AM67" s="116">
        <f>IF(AND(AL67=$BJ$3),$C$67,0)</f>
        <v>0</v>
      </c>
      <c r="AN67" s="116">
        <f t="shared" si="79"/>
        <v>0</v>
      </c>
      <c r="AO67" s="122">
        <f>GENAP!AO68</f>
        <v>0</v>
      </c>
      <c r="AP67" s="116">
        <f>IF(AND(AO67=$BJ$3),$C$67,0)</f>
        <v>0</v>
      </c>
      <c r="AQ67" s="116">
        <f t="shared" si="80"/>
        <v>0</v>
      </c>
      <c r="AR67" s="122">
        <f>GANJIL!AR68</f>
        <v>0</v>
      </c>
      <c r="AS67" s="116">
        <f>IF(AND(AR67=$BJ$3),$C$67,0)</f>
        <v>0</v>
      </c>
      <c r="AT67" s="116">
        <f t="shared" si="81"/>
        <v>0</v>
      </c>
      <c r="AU67" s="122">
        <f>GENAP!AU68</f>
        <v>0</v>
      </c>
      <c r="AV67" s="116">
        <f>IF(AND(AU67=$BJ$3),$C$67,0)</f>
        <v>0</v>
      </c>
      <c r="AW67" s="116">
        <f t="shared" si="82"/>
        <v>0</v>
      </c>
      <c r="AX67" s="122">
        <f>GANJIL!AX68</f>
        <v>0</v>
      </c>
      <c r="AY67" s="116">
        <f>IF(AND(AX67=$BJ$3),$C$67,0)</f>
        <v>0</v>
      </c>
      <c r="AZ67" s="116">
        <f t="shared" si="83"/>
        <v>0</v>
      </c>
      <c r="BA67" s="122">
        <f>GENAP!BA68</f>
        <v>0</v>
      </c>
      <c r="BB67" s="116">
        <f>IF(AND(BA67=$BJ$3),$C$67,0)</f>
        <v>0</v>
      </c>
      <c r="BC67" s="116">
        <f t="shared" si="84"/>
        <v>0</v>
      </c>
      <c r="BD67" s="112" t="s">
        <v>139</v>
      </c>
    </row>
    <row r="68" spans="2:56" x14ac:dyDescent="0.25">
      <c r="B68" s="127" t="s">
        <v>21</v>
      </c>
      <c r="C68" s="128">
        <f>SUM(C56:C67)</f>
        <v>19</v>
      </c>
      <c r="D68" s="98"/>
      <c r="F68" s="98">
        <f>SUM(F56:F67)</f>
        <v>0</v>
      </c>
      <c r="H68" s="98">
        <f>SUM(H56:H67)</f>
        <v>0</v>
      </c>
      <c r="I68" s="98">
        <f>SUM(I56:I67)</f>
        <v>0</v>
      </c>
      <c r="J68" s="98">
        <f>SUM(J56:J67)</f>
        <v>19</v>
      </c>
      <c r="K68" s="98">
        <f>SUM(K56:K67)</f>
        <v>0</v>
      </c>
      <c r="N68" s="122">
        <f>GANJIL!N69</f>
        <v>0</v>
      </c>
      <c r="O68" s="134">
        <f>SUM(O56:O67)</f>
        <v>0</v>
      </c>
      <c r="P68" s="134"/>
      <c r="Q68" s="122">
        <f>GENAP!Q69</f>
        <v>0</v>
      </c>
      <c r="R68" s="134">
        <f>SUM(R56:R67)</f>
        <v>0</v>
      </c>
      <c r="S68" s="134"/>
      <c r="T68" s="122">
        <f>GANJIL!T69</f>
        <v>0</v>
      </c>
      <c r="U68" s="134">
        <f>SUM(U56:U67)</f>
        <v>0</v>
      </c>
      <c r="V68" s="134"/>
      <c r="W68" s="122">
        <f>GENAP!W69</f>
        <v>0</v>
      </c>
      <c r="X68" s="134">
        <f>SUM(X56:X67)</f>
        <v>0</v>
      </c>
      <c r="Y68" s="134"/>
      <c r="Z68" s="122">
        <f>GANJIL!Z69</f>
        <v>0</v>
      </c>
      <c r="AA68" s="134">
        <f>SUM(AA56:AA67)</f>
        <v>0</v>
      </c>
      <c r="AB68" s="134"/>
      <c r="AC68" s="122">
        <f>GENAP!AC69</f>
        <v>0</v>
      </c>
      <c r="AD68" s="134">
        <f>SUM(AD56:AD67)</f>
        <v>0</v>
      </c>
      <c r="AE68" s="134"/>
      <c r="AF68" s="122">
        <f>GANJIL!AF69</f>
        <v>0</v>
      </c>
      <c r="AG68" s="134">
        <f>SUM(AG56:AG67)</f>
        <v>0</v>
      </c>
      <c r="AH68" s="134"/>
      <c r="AI68" s="122">
        <f>GENAP!AI69</f>
        <v>0</v>
      </c>
      <c r="AJ68" s="134">
        <f>SUM(AJ56:AJ67)</f>
        <v>0</v>
      </c>
      <c r="AK68" s="134"/>
      <c r="AL68" s="122">
        <f>GANJIL!AL69</f>
        <v>0</v>
      </c>
      <c r="AM68" s="134">
        <f>SUM(AM56:AM67)</f>
        <v>0</v>
      </c>
      <c r="AN68" s="134"/>
      <c r="AO68" s="122">
        <f>GENAP!AO69</f>
        <v>0</v>
      </c>
      <c r="AP68" s="134">
        <f>SUM(AP56:AP67)</f>
        <v>0</v>
      </c>
      <c r="AQ68" s="134"/>
      <c r="AR68" s="122">
        <f>GANJIL!AR69</f>
        <v>0</v>
      </c>
      <c r="AS68" s="134">
        <f>SUM(AS56:AS67)</f>
        <v>0</v>
      </c>
      <c r="AT68" s="134"/>
      <c r="AU68" s="122">
        <f>GENAP!AU69</f>
        <v>0</v>
      </c>
      <c r="AV68" s="134">
        <f>SUM(AV56:AV67)</f>
        <v>0</v>
      </c>
      <c r="AW68" s="134"/>
      <c r="AX68" s="122">
        <f>GANJIL!AX69</f>
        <v>0</v>
      </c>
      <c r="AY68" s="134">
        <f>SUM(AY56:AY67)</f>
        <v>0</v>
      </c>
      <c r="AZ68" s="134"/>
      <c r="BA68" s="122">
        <f>GENAP!BA69</f>
        <v>0</v>
      </c>
      <c r="BB68" s="134">
        <f>SUM(BB56:BB67)</f>
        <v>0</v>
      </c>
      <c r="BC68" s="98"/>
      <c r="BD68" s="112" t="s">
        <v>139</v>
      </c>
    </row>
    <row r="69" spans="2:56" x14ac:dyDescent="0.25">
      <c r="B69" s="136" t="s">
        <v>109</v>
      </c>
      <c r="C69" s="137">
        <f>I68/C68</f>
        <v>0</v>
      </c>
      <c r="D69" s="138"/>
      <c r="E69" s="139"/>
      <c r="N69" s="122">
        <f>GANJIL!N70</f>
        <v>0</v>
      </c>
      <c r="Q69" s="122">
        <f>GENAP!Q70</f>
        <v>0</v>
      </c>
      <c r="T69" s="122">
        <f>GANJIL!T70</f>
        <v>0</v>
      </c>
      <c r="W69" s="122">
        <f>GENAP!W70</f>
        <v>0</v>
      </c>
      <c r="Z69" s="122">
        <f>GANJIL!Z70</f>
        <v>0</v>
      </c>
      <c r="AC69" s="122">
        <f>GENAP!AC70</f>
        <v>0</v>
      </c>
      <c r="AF69" s="122">
        <f>GANJIL!AF70</f>
        <v>0</v>
      </c>
      <c r="AI69" s="122">
        <f>GENAP!AI70</f>
        <v>0</v>
      </c>
      <c r="AL69" s="122">
        <f>GANJIL!AL70</f>
        <v>0</v>
      </c>
      <c r="AO69" s="122">
        <f>GENAP!AO70</f>
        <v>0</v>
      </c>
      <c r="AR69" s="122">
        <f>GANJIL!AR70</f>
        <v>0</v>
      </c>
      <c r="AU69" s="122">
        <f>GENAP!AU70</f>
        <v>0</v>
      </c>
      <c r="AX69" s="122">
        <f>GANJIL!AX70</f>
        <v>0</v>
      </c>
      <c r="BA69" s="122">
        <f>GENAP!BA70</f>
        <v>0</v>
      </c>
      <c r="BD69" s="112" t="s">
        <v>139</v>
      </c>
    </row>
    <row r="70" spans="2:56" x14ac:dyDescent="0.25">
      <c r="N70" s="122">
        <f>GANJIL!N71</f>
        <v>0</v>
      </c>
      <c r="Q70" s="122">
        <f>GENAP!Q71</f>
        <v>0</v>
      </c>
      <c r="T70" s="122">
        <f>GANJIL!T71</f>
        <v>0</v>
      </c>
      <c r="W70" s="122">
        <f>GENAP!W71</f>
        <v>0</v>
      </c>
      <c r="Z70" s="122">
        <f>GANJIL!Z71</f>
        <v>0</v>
      </c>
      <c r="AC70" s="122">
        <f>GENAP!AC71</f>
        <v>0</v>
      </c>
      <c r="AF70" s="122">
        <f>GANJIL!AF71</f>
        <v>0</v>
      </c>
      <c r="AI70" s="122">
        <f>GENAP!AI71</f>
        <v>0</v>
      </c>
      <c r="AL70" s="122">
        <f>GANJIL!AL71</f>
        <v>0</v>
      </c>
      <c r="AO70" s="122">
        <f>GENAP!AO71</f>
        <v>0</v>
      </c>
      <c r="AR70" s="122">
        <f>GANJIL!AR71</f>
        <v>0</v>
      </c>
      <c r="AU70" s="122">
        <f>GENAP!AU71</f>
        <v>0</v>
      </c>
      <c r="AX70" s="122">
        <f>GANJIL!AX71</f>
        <v>0</v>
      </c>
      <c r="BA70" s="122">
        <f>GENAP!BA71</f>
        <v>0</v>
      </c>
      <c r="BD70" s="112" t="s">
        <v>139</v>
      </c>
    </row>
    <row r="71" spans="2:56" x14ac:dyDescent="0.25">
      <c r="B71" s="237" t="s">
        <v>71</v>
      </c>
      <c r="C71" s="237"/>
      <c r="D71" s="237"/>
      <c r="E71" s="236" t="s">
        <v>98</v>
      </c>
      <c r="F71" s="116"/>
      <c r="G71" s="116">
        <v>1</v>
      </c>
      <c r="H71" s="116" t="s">
        <v>100</v>
      </c>
      <c r="I71" s="116"/>
      <c r="J71" s="116"/>
      <c r="K71" s="116"/>
      <c r="L71" s="228" t="s">
        <v>136</v>
      </c>
      <c r="M71" s="117"/>
      <c r="N71" s="231" t="s">
        <v>140</v>
      </c>
      <c r="O71" s="232"/>
      <c r="P71" s="232"/>
      <c r="Q71" s="232"/>
      <c r="R71" s="232"/>
      <c r="S71" s="232"/>
      <c r="T71" s="232"/>
      <c r="U71" s="232"/>
      <c r="V71" s="232"/>
      <c r="W71" s="232"/>
      <c r="X71" s="232"/>
      <c r="Y71" s="232"/>
      <c r="Z71" s="232"/>
      <c r="AA71" s="232"/>
      <c r="AB71" s="232"/>
      <c r="AC71" s="232"/>
      <c r="AD71" s="232"/>
      <c r="AE71" s="232"/>
      <c r="AF71" s="232"/>
      <c r="AG71" s="232"/>
      <c r="AH71" s="232"/>
      <c r="AI71" s="232"/>
      <c r="AJ71" s="232"/>
      <c r="AK71" s="232"/>
      <c r="AL71" s="232"/>
      <c r="AM71" s="232"/>
      <c r="AN71" s="232"/>
      <c r="AO71" s="232"/>
      <c r="AP71" s="232"/>
      <c r="AQ71" s="232"/>
      <c r="AR71" s="232"/>
      <c r="AS71" s="232"/>
      <c r="AT71" s="232"/>
      <c r="AU71" s="232"/>
      <c r="AV71" s="232"/>
      <c r="AW71" s="232"/>
      <c r="AX71" s="232"/>
      <c r="AY71" s="232"/>
      <c r="AZ71" s="232"/>
      <c r="BA71" s="232"/>
      <c r="BB71" s="232"/>
      <c r="BC71" s="232"/>
      <c r="BD71" s="112" t="s">
        <v>138</v>
      </c>
    </row>
    <row r="72" spans="2:56" x14ac:dyDescent="0.25">
      <c r="B72" s="119" t="s">
        <v>8</v>
      </c>
      <c r="C72" s="99" t="s">
        <v>9</v>
      </c>
      <c r="D72" s="99" t="s">
        <v>10</v>
      </c>
      <c r="E72" s="236"/>
      <c r="F72" s="116"/>
      <c r="G72" s="116" t="str">
        <f t="shared" si="3"/>
        <v>nilai</v>
      </c>
      <c r="H72" s="116" t="s">
        <v>122</v>
      </c>
      <c r="I72" s="116" t="s">
        <v>99</v>
      </c>
      <c r="J72" s="116" t="s">
        <v>129</v>
      </c>
      <c r="K72" s="116" t="s">
        <v>123</v>
      </c>
      <c r="L72" s="228"/>
      <c r="N72" s="122">
        <f>GANJIL!N73</f>
        <v>1</v>
      </c>
      <c r="O72" s="105"/>
      <c r="P72" s="105"/>
      <c r="Q72" s="122">
        <f>GENAP!Q73</f>
        <v>2</v>
      </c>
      <c r="R72" s="105"/>
      <c r="S72" s="105"/>
      <c r="T72" s="122">
        <f>GANJIL!T73</f>
        <v>3</v>
      </c>
      <c r="U72" s="105"/>
      <c r="V72" s="105"/>
      <c r="W72" s="122">
        <f>GENAP!W73</f>
        <v>4</v>
      </c>
      <c r="X72" s="105"/>
      <c r="Y72" s="105"/>
      <c r="Z72" s="122">
        <f>GANJIL!Z73</f>
        <v>5</v>
      </c>
      <c r="AA72" s="105"/>
      <c r="AB72" s="105"/>
      <c r="AC72" s="122">
        <f>GENAP!AC73</f>
        <v>6</v>
      </c>
      <c r="AD72" s="105"/>
      <c r="AE72" s="105"/>
      <c r="AF72" s="122">
        <f>GANJIL!AF73</f>
        <v>7</v>
      </c>
      <c r="AG72" s="105"/>
      <c r="AH72" s="105"/>
      <c r="AI72" s="122">
        <f>GENAP!AI73</f>
        <v>8</v>
      </c>
      <c r="AJ72" s="105"/>
      <c r="AK72" s="105"/>
      <c r="AL72" s="122">
        <f>GANJIL!AL73</f>
        <v>9</v>
      </c>
      <c r="AM72" s="105"/>
      <c r="AN72" s="105"/>
      <c r="AO72" s="122">
        <f>GENAP!AO73</f>
        <v>10</v>
      </c>
      <c r="AP72" s="105"/>
      <c r="AQ72" s="105"/>
      <c r="AR72" s="122">
        <f>GANJIL!AR73</f>
        <v>11</v>
      </c>
      <c r="AS72" s="105"/>
      <c r="AT72" s="105"/>
      <c r="AU72" s="122">
        <f>GENAP!AU73</f>
        <v>12</v>
      </c>
      <c r="AV72" s="105"/>
      <c r="AW72" s="105"/>
      <c r="AX72" s="122">
        <f>GANJIL!AX73</f>
        <v>13</v>
      </c>
      <c r="AY72" s="105"/>
      <c r="AZ72" s="105"/>
      <c r="BA72" s="122">
        <f>GENAP!BA73</f>
        <v>14</v>
      </c>
      <c r="BB72" s="123"/>
      <c r="BC72" s="123"/>
      <c r="BD72" s="112" t="s">
        <v>138</v>
      </c>
    </row>
    <row r="73" spans="2:56" x14ac:dyDescent="0.25">
      <c r="B73" s="114" t="str">
        <f>GANJIL!B74</f>
        <v>Kimia Farmasi Analisis</v>
      </c>
      <c r="C73" s="98">
        <f>GANJIL!C74</f>
        <v>2</v>
      </c>
      <c r="D73" s="98">
        <f>GANJIL!D74</f>
        <v>0</v>
      </c>
      <c r="E73" s="105">
        <f t="shared" ref="E73:E83" si="85">P73+S73+V73+Y73+AB73+AE73+AH73+AK73+AN73+AQ73+AT73+AW73+AZ73+BC73</f>
        <v>0</v>
      </c>
      <c r="F73" s="116">
        <f t="shared" ref="F73:F83" si="86">IF(AND(E73=0),0,C73)</f>
        <v>0</v>
      </c>
      <c r="G73" s="116">
        <f t="shared" si="3"/>
        <v>0</v>
      </c>
      <c r="H73" s="122">
        <f t="shared" ref="H73:H83" si="87">IF(AND(D73=$BF$3),$BG$3,IF(AND(D73=$BF$4),$BG$4,IF(AND(D73=$BF$5),$BG$5,IF(AND(D73=$BF$6),$BG$6,IF(AND(D73=$BF$7),$BG$7,IF(AND(D73=$BF$8),$BG$8,IF(AND(D73=$BF$9),$BG$9,IF(AND(D73=$BF$10),$BG$10))))))))</f>
        <v>0</v>
      </c>
      <c r="I73" s="116">
        <f t="shared" ref="I73:I83" si="88">H73*C73</f>
        <v>0</v>
      </c>
      <c r="J73" s="122">
        <f t="shared" ref="J73:J83" si="89">IF(AND(H73&gt;1),0,C73)</f>
        <v>2</v>
      </c>
      <c r="K73" s="122">
        <f t="shared" ref="K73:K83" si="90">IF(AND(J73=0),C73,0)</f>
        <v>0</v>
      </c>
      <c r="L73" s="122" t="str">
        <f t="shared" ref="L73:L83" si="91">IF(AND(J73=0),"lulus","belum")</f>
        <v>belum</v>
      </c>
      <c r="M73" s="123"/>
      <c r="N73" s="122">
        <f>GANJIL!N74</f>
        <v>0</v>
      </c>
      <c r="O73" s="116">
        <f>IF(AND(N73=$BJ$3),$C$73,0)</f>
        <v>0</v>
      </c>
      <c r="P73" s="116">
        <f t="shared" ref="P73:P83" si="92">IF(AND(N73&gt;0),1,0)</f>
        <v>0</v>
      </c>
      <c r="Q73" s="122">
        <f>GENAP!Q74</f>
        <v>0</v>
      </c>
      <c r="R73" s="116">
        <f>IF(AND(Q73=$BJ$3),$C$73,0)</f>
        <v>0</v>
      </c>
      <c r="S73" s="116">
        <f t="shared" ref="S73:S83" si="93">IF(AND(Q73&gt;0),1,0)</f>
        <v>0</v>
      </c>
      <c r="T73" s="122">
        <f>GANJIL!T74</f>
        <v>0</v>
      </c>
      <c r="U73" s="116">
        <f>IF(AND(T73=$BJ$3),$C$73,0)</f>
        <v>0</v>
      </c>
      <c r="V73" s="116">
        <f t="shared" ref="V73:V83" si="94">IF(AND(T73&gt;0),1,0)</f>
        <v>0</v>
      </c>
      <c r="W73" s="122">
        <f>GENAP!W74</f>
        <v>0</v>
      </c>
      <c r="X73" s="116">
        <f>IF(AND(W73=$BJ$3),$C$73,0)</f>
        <v>0</v>
      </c>
      <c r="Y73" s="116">
        <f t="shared" ref="Y73:Y83" si="95">IF(AND(W73&gt;0),1,0)</f>
        <v>0</v>
      </c>
      <c r="Z73" s="122">
        <f>GANJIL!Z74</f>
        <v>0</v>
      </c>
      <c r="AA73" s="116">
        <f>IF(AND(Z73=$BJ$3),$C$73,0)</f>
        <v>0</v>
      </c>
      <c r="AB73" s="116">
        <f t="shared" ref="AB73:AB83" si="96">IF(AND(Z73&gt;0),1,0)</f>
        <v>0</v>
      </c>
      <c r="AC73" s="122">
        <f>GENAP!AC74</f>
        <v>0</v>
      </c>
      <c r="AD73" s="116">
        <f>IF(AND(AC73=$BJ$3),$C$73,0)</f>
        <v>0</v>
      </c>
      <c r="AE73" s="116">
        <f t="shared" ref="AE73:AE83" si="97">IF(AND(AC73&gt;0),1,0)</f>
        <v>0</v>
      </c>
      <c r="AF73" s="122">
        <f>GANJIL!AF74</f>
        <v>0</v>
      </c>
      <c r="AG73" s="116">
        <f>IF(AND(AF73=$BJ$3),$C$73,0)</f>
        <v>0</v>
      </c>
      <c r="AH73" s="116">
        <f t="shared" ref="AH73:AH83" si="98">IF(AND(AF73&gt;0),1,0)</f>
        <v>0</v>
      </c>
      <c r="AI73" s="122">
        <f>GENAP!AI74</f>
        <v>0</v>
      </c>
      <c r="AJ73" s="116">
        <f>IF(AND(AI73=$BJ$3),$C$73,0)</f>
        <v>0</v>
      </c>
      <c r="AK73" s="116">
        <f t="shared" ref="AK73:AK83" si="99">IF(AND(AI73&gt;0),1,0)</f>
        <v>0</v>
      </c>
      <c r="AL73" s="122">
        <f>GANJIL!AL74</f>
        <v>0</v>
      </c>
      <c r="AM73" s="116">
        <f>IF(AND(AL73=$BJ$3),$C$73,0)</f>
        <v>0</v>
      </c>
      <c r="AN73" s="116">
        <f t="shared" ref="AN73:AN83" si="100">IF(AND(AL73&gt;0),1,0)</f>
        <v>0</v>
      </c>
      <c r="AO73" s="122">
        <f>GENAP!AO74</f>
        <v>0</v>
      </c>
      <c r="AP73" s="116">
        <f>IF(AND(AO73=$BJ$3),$C$73,0)</f>
        <v>0</v>
      </c>
      <c r="AQ73" s="116">
        <f t="shared" ref="AQ73:AQ83" si="101">IF(AND(AO73&gt;0),1,0)</f>
        <v>0</v>
      </c>
      <c r="AR73" s="122">
        <f>GANJIL!AR74</f>
        <v>0</v>
      </c>
      <c r="AS73" s="116">
        <f>IF(AND(AR73=$BJ$3),$C$73,0)</f>
        <v>0</v>
      </c>
      <c r="AT73" s="116">
        <f t="shared" ref="AT73:AT83" si="102">IF(AND(AR73&gt;0),1,0)</f>
        <v>0</v>
      </c>
      <c r="AU73" s="122">
        <f>GENAP!AU74</f>
        <v>0</v>
      </c>
      <c r="AV73" s="116">
        <f>IF(AND(AU73=$BJ$3),$C$73,0)</f>
        <v>0</v>
      </c>
      <c r="AW73" s="116">
        <f t="shared" ref="AW73:AW83" si="103">IF(AND(AU73&gt;0),1,0)</f>
        <v>0</v>
      </c>
      <c r="AX73" s="122">
        <f>GANJIL!AX74</f>
        <v>0</v>
      </c>
      <c r="AY73" s="116">
        <f>IF(AND(AX73=$BJ$3),$C$73,0)</f>
        <v>0</v>
      </c>
      <c r="AZ73" s="116">
        <f t="shared" ref="AZ73:AZ83" si="104">IF(AND(AX73&gt;0),1,0)</f>
        <v>0</v>
      </c>
      <c r="BA73" s="122">
        <f>GENAP!BA74</f>
        <v>0</v>
      </c>
      <c r="BB73" s="116">
        <f>IF(AND(BA73=$BJ$3),$C$73,0)</f>
        <v>0</v>
      </c>
      <c r="BC73" s="116">
        <f t="shared" ref="BC73:BC83" si="105">IF(AND(BA73&gt;0),1,0)</f>
        <v>0</v>
      </c>
      <c r="BD73" s="112" t="s">
        <v>138</v>
      </c>
    </row>
    <row r="74" spans="2:56" x14ac:dyDescent="0.25">
      <c r="B74" s="114" t="str">
        <f>GANJIL!B75</f>
        <v>Tek. Pengolahan Bahan Pangan</v>
      </c>
      <c r="C74" s="98">
        <f>GANJIL!C75</f>
        <v>2</v>
      </c>
      <c r="D74" s="98">
        <f>GANJIL!D75</f>
        <v>0</v>
      </c>
      <c r="E74" s="105">
        <f t="shared" si="85"/>
        <v>0</v>
      </c>
      <c r="F74" s="116">
        <f t="shared" si="86"/>
        <v>0</v>
      </c>
      <c r="G74" s="116">
        <f t="shared" ref="G74:G122" si="106">D74</f>
        <v>0</v>
      </c>
      <c r="H74" s="122">
        <f t="shared" si="87"/>
        <v>0</v>
      </c>
      <c r="I74" s="116">
        <f t="shared" si="88"/>
        <v>0</v>
      </c>
      <c r="J74" s="122">
        <f t="shared" si="89"/>
        <v>2</v>
      </c>
      <c r="K74" s="122">
        <f t="shared" si="90"/>
        <v>0</v>
      </c>
      <c r="L74" s="122" t="str">
        <f t="shared" si="91"/>
        <v>belum</v>
      </c>
      <c r="M74" s="123"/>
      <c r="N74" s="122">
        <f>GANJIL!N75</f>
        <v>0</v>
      </c>
      <c r="O74" s="116">
        <f>IF(AND(N74=$BJ$3),$C$74,0)</f>
        <v>0</v>
      </c>
      <c r="P74" s="116">
        <f t="shared" si="92"/>
        <v>0</v>
      </c>
      <c r="Q74" s="122">
        <f>GENAP!Q75</f>
        <v>0</v>
      </c>
      <c r="R74" s="116">
        <f>IF(AND(Q74=$BJ$3),$C$74,0)</f>
        <v>0</v>
      </c>
      <c r="S74" s="116">
        <f t="shared" si="93"/>
        <v>0</v>
      </c>
      <c r="T74" s="122">
        <f>GANJIL!T75</f>
        <v>0</v>
      </c>
      <c r="U74" s="116">
        <f>IF(AND(T74=$BJ$3),$C$74,0)</f>
        <v>0</v>
      </c>
      <c r="V74" s="116">
        <f t="shared" si="94"/>
        <v>0</v>
      </c>
      <c r="W74" s="122">
        <f>GENAP!W75</f>
        <v>0</v>
      </c>
      <c r="X74" s="116">
        <f>IF(AND(W74=$BJ$3),$C$74,0)</f>
        <v>0</v>
      </c>
      <c r="Y74" s="116">
        <f t="shared" si="95"/>
        <v>0</v>
      </c>
      <c r="Z74" s="122">
        <f>GANJIL!Z75</f>
        <v>0</v>
      </c>
      <c r="AA74" s="116">
        <f>IF(AND(Z74=$BJ$3),$C$74,0)</f>
        <v>0</v>
      </c>
      <c r="AB74" s="116">
        <f t="shared" si="96"/>
        <v>0</v>
      </c>
      <c r="AC74" s="122">
        <f>GENAP!AC75</f>
        <v>0</v>
      </c>
      <c r="AD74" s="116">
        <f>IF(AND(AC74=$BJ$3),$C$74,0)</f>
        <v>0</v>
      </c>
      <c r="AE74" s="116">
        <f t="shared" si="97"/>
        <v>0</v>
      </c>
      <c r="AF74" s="122">
        <f>GANJIL!AF75</f>
        <v>0</v>
      </c>
      <c r="AG74" s="116">
        <f>IF(AND(AF74=$BJ$3),$C$74,0)</f>
        <v>0</v>
      </c>
      <c r="AH74" s="116">
        <f t="shared" si="98"/>
        <v>0</v>
      </c>
      <c r="AI74" s="122">
        <f>GENAP!AI75</f>
        <v>0</v>
      </c>
      <c r="AJ74" s="116">
        <f>IF(AND(AI74=$BJ$3),$C$74,0)</f>
        <v>0</v>
      </c>
      <c r="AK74" s="116">
        <f t="shared" si="99"/>
        <v>0</v>
      </c>
      <c r="AL74" s="122">
        <f>GANJIL!AL75</f>
        <v>0</v>
      </c>
      <c r="AM74" s="116">
        <f>IF(AND(AL74=$BJ$3),$C$74,0)</f>
        <v>0</v>
      </c>
      <c r="AN74" s="116">
        <f t="shared" si="100"/>
        <v>0</v>
      </c>
      <c r="AO74" s="122">
        <f>GENAP!AO75</f>
        <v>0</v>
      </c>
      <c r="AP74" s="116">
        <f>IF(AND(AO74=$BJ$3),$C$74,0)</f>
        <v>0</v>
      </c>
      <c r="AQ74" s="116">
        <f t="shared" si="101"/>
        <v>0</v>
      </c>
      <c r="AR74" s="122">
        <f>GANJIL!AR75</f>
        <v>0</v>
      </c>
      <c r="AS74" s="116">
        <f>IF(AND(AR74=$BJ$3),$C$74,0)</f>
        <v>0</v>
      </c>
      <c r="AT74" s="116">
        <f t="shared" si="102"/>
        <v>0</v>
      </c>
      <c r="AU74" s="122">
        <f>GENAP!AU75</f>
        <v>0</v>
      </c>
      <c r="AV74" s="116">
        <f>IF(AND(AU74=$BJ$3),$C$74,0)</f>
        <v>0</v>
      </c>
      <c r="AW74" s="116">
        <f t="shared" si="103"/>
        <v>0</v>
      </c>
      <c r="AX74" s="122">
        <f>GANJIL!AX75</f>
        <v>0</v>
      </c>
      <c r="AY74" s="116">
        <f>IF(AND(AX74=$BJ$3),$C$74,0)</f>
        <v>0</v>
      </c>
      <c r="AZ74" s="116">
        <f t="shared" si="104"/>
        <v>0</v>
      </c>
      <c r="BA74" s="122">
        <f>GENAP!BA75</f>
        <v>0</v>
      </c>
      <c r="BB74" s="116">
        <f>IF(AND(BA74=$BJ$3),$C$74,0)</f>
        <v>0</v>
      </c>
      <c r="BC74" s="116">
        <f t="shared" si="105"/>
        <v>0</v>
      </c>
      <c r="BD74" s="112" t="s">
        <v>138</v>
      </c>
    </row>
    <row r="75" spans="2:56" x14ac:dyDescent="0.25">
      <c r="B75" s="114" t="str">
        <f>GANJIL!B76</f>
        <v>PAI Sejarah Peradaban Islam</v>
      </c>
      <c r="C75" s="98">
        <f>GANJIL!C76</f>
        <v>1</v>
      </c>
      <c r="D75" s="98">
        <f>GANJIL!D76</f>
        <v>0</v>
      </c>
      <c r="E75" s="105">
        <f t="shared" si="85"/>
        <v>0</v>
      </c>
      <c r="F75" s="116">
        <f t="shared" si="86"/>
        <v>0</v>
      </c>
      <c r="G75" s="116">
        <f t="shared" si="106"/>
        <v>0</v>
      </c>
      <c r="H75" s="122">
        <f t="shared" si="87"/>
        <v>0</v>
      </c>
      <c r="I75" s="116">
        <f t="shared" si="88"/>
        <v>0</v>
      </c>
      <c r="J75" s="122">
        <f t="shared" si="89"/>
        <v>1</v>
      </c>
      <c r="K75" s="122">
        <f t="shared" si="90"/>
        <v>0</v>
      </c>
      <c r="L75" s="122" t="str">
        <f t="shared" si="91"/>
        <v>belum</v>
      </c>
      <c r="M75" s="123"/>
      <c r="N75" s="122">
        <f>GANJIL!N76</f>
        <v>0</v>
      </c>
      <c r="O75" s="116">
        <f>IF(AND(N75=$BJ$3),$C$75,0)</f>
        <v>0</v>
      </c>
      <c r="P75" s="116">
        <f t="shared" si="92"/>
        <v>0</v>
      </c>
      <c r="Q75" s="122">
        <f>GENAP!Q76</f>
        <v>0</v>
      </c>
      <c r="R75" s="116">
        <f>IF(AND(Q75=$BJ$3),$C$75,0)</f>
        <v>0</v>
      </c>
      <c r="S75" s="116">
        <f t="shared" si="93"/>
        <v>0</v>
      </c>
      <c r="T75" s="122">
        <f>GANJIL!T76</f>
        <v>0</v>
      </c>
      <c r="U75" s="116">
        <f>IF(AND(T75=$BJ$3),$C$75,0)</f>
        <v>0</v>
      </c>
      <c r="V75" s="116">
        <f t="shared" si="94"/>
        <v>0</v>
      </c>
      <c r="W75" s="122">
        <f>GENAP!W76</f>
        <v>0</v>
      </c>
      <c r="X75" s="116">
        <f>IF(AND(W75=$BJ$3),$C$75,0)</f>
        <v>0</v>
      </c>
      <c r="Y75" s="116">
        <f t="shared" si="95"/>
        <v>0</v>
      </c>
      <c r="Z75" s="122">
        <f>GANJIL!Z76</f>
        <v>0</v>
      </c>
      <c r="AA75" s="116">
        <f>IF(AND(Z75=$BJ$3),$C$75,0)</f>
        <v>0</v>
      </c>
      <c r="AB75" s="116">
        <f t="shared" si="96"/>
        <v>0</v>
      </c>
      <c r="AC75" s="122">
        <f>GENAP!AC76</f>
        <v>0</v>
      </c>
      <c r="AD75" s="116">
        <f>IF(AND(AC75=$BJ$3),$C$75,0)</f>
        <v>0</v>
      </c>
      <c r="AE75" s="116">
        <f t="shared" si="97"/>
        <v>0</v>
      </c>
      <c r="AF75" s="122">
        <f>GANJIL!AF76</f>
        <v>0</v>
      </c>
      <c r="AG75" s="116">
        <f>IF(AND(AF75=$BJ$3),$C$75,0)</f>
        <v>0</v>
      </c>
      <c r="AH75" s="116">
        <f t="shared" si="98"/>
        <v>0</v>
      </c>
      <c r="AI75" s="122">
        <f>GENAP!AI76</f>
        <v>0</v>
      </c>
      <c r="AJ75" s="116">
        <f>IF(AND(AI75=$BJ$3),$C$75,0)</f>
        <v>0</v>
      </c>
      <c r="AK75" s="116">
        <f t="shared" si="99"/>
        <v>0</v>
      </c>
      <c r="AL75" s="122">
        <f>GANJIL!AL76</f>
        <v>0</v>
      </c>
      <c r="AM75" s="116">
        <f>IF(AND(AL75=$BJ$3),$C$75,0)</f>
        <v>0</v>
      </c>
      <c r="AN75" s="116">
        <f t="shared" si="100"/>
        <v>0</v>
      </c>
      <c r="AO75" s="122">
        <f>GENAP!AO76</f>
        <v>0</v>
      </c>
      <c r="AP75" s="116">
        <f>IF(AND(AO75=$BJ$3),$C$75,0)</f>
        <v>0</v>
      </c>
      <c r="AQ75" s="116">
        <f t="shared" si="101"/>
        <v>0</v>
      </c>
      <c r="AR75" s="122">
        <f>GANJIL!AR76</f>
        <v>0</v>
      </c>
      <c r="AS75" s="116">
        <f>IF(AND(AR75=$BJ$3),$C$75,0)</f>
        <v>0</v>
      </c>
      <c r="AT75" s="116">
        <f t="shared" si="102"/>
        <v>0</v>
      </c>
      <c r="AU75" s="122">
        <f>GENAP!AU76</f>
        <v>0</v>
      </c>
      <c r="AV75" s="116">
        <f>IF(AND(AU75=$BJ$3),$C$75,0)</f>
        <v>0</v>
      </c>
      <c r="AW75" s="116">
        <f t="shared" si="103"/>
        <v>0</v>
      </c>
      <c r="AX75" s="122">
        <f>GANJIL!AX76</f>
        <v>0</v>
      </c>
      <c r="AY75" s="116">
        <f>IF(AND(AX75=$BJ$3),$C$75,0)</f>
        <v>0</v>
      </c>
      <c r="AZ75" s="116">
        <f t="shared" si="104"/>
        <v>0</v>
      </c>
      <c r="BA75" s="122">
        <f>GENAP!BA76</f>
        <v>0</v>
      </c>
      <c r="BB75" s="116">
        <f>IF(AND(BA75=$BJ$3),$C$75,0)</f>
        <v>0</v>
      </c>
      <c r="BC75" s="116">
        <f t="shared" si="105"/>
        <v>0</v>
      </c>
      <c r="BD75" s="112" t="s">
        <v>138</v>
      </c>
    </row>
    <row r="76" spans="2:56" x14ac:dyDescent="0.25">
      <c r="B76" s="114" t="str">
        <f>GANJIL!B77</f>
        <v>Analisis dan Keamanan Pangan</v>
      </c>
      <c r="C76" s="98">
        <f>GANJIL!C77</f>
        <v>2</v>
      </c>
      <c r="D76" s="98">
        <f>GANJIL!D77</f>
        <v>0</v>
      </c>
      <c r="E76" s="105">
        <f t="shared" si="85"/>
        <v>0</v>
      </c>
      <c r="F76" s="116">
        <f t="shared" si="86"/>
        <v>0</v>
      </c>
      <c r="G76" s="116">
        <f t="shared" si="106"/>
        <v>0</v>
      </c>
      <c r="H76" s="122">
        <f t="shared" si="87"/>
        <v>0</v>
      </c>
      <c r="I76" s="116">
        <f t="shared" si="88"/>
        <v>0</v>
      </c>
      <c r="J76" s="122">
        <f t="shared" si="89"/>
        <v>2</v>
      </c>
      <c r="K76" s="122">
        <f t="shared" si="90"/>
        <v>0</v>
      </c>
      <c r="L76" s="122" t="str">
        <f t="shared" si="91"/>
        <v>belum</v>
      </c>
      <c r="M76" s="123"/>
      <c r="N76" s="122">
        <f>GANJIL!N77</f>
        <v>0</v>
      </c>
      <c r="O76" s="116">
        <f>IF(AND(N76=$BJ$3),$C$76,0)</f>
        <v>0</v>
      </c>
      <c r="P76" s="116">
        <f t="shared" si="92"/>
        <v>0</v>
      </c>
      <c r="Q76" s="122">
        <f>GENAP!Q77</f>
        <v>0</v>
      </c>
      <c r="R76" s="116">
        <f>IF(AND(Q76=$BJ$3),$C$76,0)</f>
        <v>0</v>
      </c>
      <c r="S76" s="116">
        <f t="shared" si="93"/>
        <v>0</v>
      </c>
      <c r="T76" s="122">
        <f>GANJIL!T77</f>
        <v>0</v>
      </c>
      <c r="U76" s="116">
        <f>IF(AND(T76=$BJ$3),$C$76,0)</f>
        <v>0</v>
      </c>
      <c r="V76" s="116">
        <f t="shared" si="94"/>
        <v>0</v>
      </c>
      <c r="W76" s="122">
        <f>GENAP!W77</f>
        <v>0</v>
      </c>
      <c r="X76" s="116">
        <f>IF(AND(W76=$BJ$3),$C$76,0)</f>
        <v>0</v>
      </c>
      <c r="Y76" s="116">
        <f t="shared" si="95"/>
        <v>0</v>
      </c>
      <c r="Z76" s="122">
        <f>GANJIL!Z77</f>
        <v>0</v>
      </c>
      <c r="AA76" s="116">
        <f>IF(AND(Z76=$BJ$3),$C$76,0)</f>
        <v>0</v>
      </c>
      <c r="AB76" s="116">
        <f t="shared" si="96"/>
        <v>0</v>
      </c>
      <c r="AC76" s="122">
        <f>GENAP!AC77</f>
        <v>0</v>
      </c>
      <c r="AD76" s="116">
        <f>IF(AND(AC76=$BJ$3),$C$76,0)</f>
        <v>0</v>
      </c>
      <c r="AE76" s="116">
        <f t="shared" si="97"/>
        <v>0</v>
      </c>
      <c r="AF76" s="122">
        <f>GANJIL!AF77</f>
        <v>0</v>
      </c>
      <c r="AG76" s="116">
        <f>IF(AND(AF76=$BJ$3),$C$76,0)</f>
        <v>0</v>
      </c>
      <c r="AH76" s="116">
        <f t="shared" si="98"/>
        <v>0</v>
      </c>
      <c r="AI76" s="122">
        <f>GENAP!AI77</f>
        <v>0</v>
      </c>
      <c r="AJ76" s="116">
        <f>IF(AND(AI76=$BJ$3),$C$76,0)</f>
        <v>0</v>
      </c>
      <c r="AK76" s="116">
        <f t="shared" si="99"/>
        <v>0</v>
      </c>
      <c r="AL76" s="122">
        <f>GANJIL!AL77</f>
        <v>0</v>
      </c>
      <c r="AM76" s="116">
        <f>IF(AND(AL76=$BJ$3),$C$76,0)</f>
        <v>0</v>
      </c>
      <c r="AN76" s="116">
        <f t="shared" si="100"/>
        <v>0</v>
      </c>
      <c r="AO76" s="122">
        <f>GENAP!AO77</f>
        <v>0</v>
      </c>
      <c r="AP76" s="116">
        <f>IF(AND(AO76=$BJ$3),$C$76,0)</f>
        <v>0</v>
      </c>
      <c r="AQ76" s="116">
        <f t="shared" si="101"/>
        <v>0</v>
      </c>
      <c r="AR76" s="122">
        <f>GANJIL!AR77</f>
        <v>0</v>
      </c>
      <c r="AS76" s="116">
        <f>IF(AND(AR76=$BJ$3),$C$76,0)</f>
        <v>0</v>
      </c>
      <c r="AT76" s="116">
        <f t="shared" si="102"/>
        <v>0</v>
      </c>
      <c r="AU76" s="122">
        <f>GENAP!AU77</f>
        <v>0</v>
      </c>
      <c r="AV76" s="116">
        <f>IF(AND(AU76=$BJ$3),$C$76,0)</f>
        <v>0</v>
      </c>
      <c r="AW76" s="116">
        <f t="shared" si="103"/>
        <v>0</v>
      </c>
      <c r="AX76" s="122">
        <f>GANJIL!AX77</f>
        <v>0</v>
      </c>
      <c r="AY76" s="116">
        <f>IF(AND(AX76=$BJ$3),$C$76,0)</f>
        <v>0</v>
      </c>
      <c r="AZ76" s="116">
        <f t="shared" si="104"/>
        <v>0</v>
      </c>
      <c r="BA76" s="122">
        <f>GENAP!BA77</f>
        <v>0</v>
      </c>
      <c r="BB76" s="116">
        <f>IF(AND(BA76=$BJ$3),$C$76,0)</f>
        <v>0</v>
      </c>
      <c r="BC76" s="116">
        <f t="shared" si="105"/>
        <v>0</v>
      </c>
      <c r="BD76" s="112" t="s">
        <v>138</v>
      </c>
    </row>
    <row r="77" spans="2:56" x14ac:dyDescent="0.25">
      <c r="B77" s="114" t="str">
        <f>GANJIL!B78</f>
        <v>Farmakologi Toksikologi I</v>
      </c>
      <c r="C77" s="98">
        <f>GANJIL!C78</f>
        <v>2</v>
      </c>
      <c r="D77" s="98">
        <f>GANJIL!D78</f>
        <v>0</v>
      </c>
      <c r="E77" s="105">
        <f t="shared" si="85"/>
        <v>0</v>
      </c>
      <c r="F77" s="116">
        <f t="shared" si="86"/>
        <v>0</v>
      </c>
      <c r="G77" s="116">
        <f t="shared" si="106"/>
        <v>0</v>
      </c>
      <c r="H77" s="122">
        <f t="shared" si="87"/>
        <v>0</v>
      </c>
      <c r="I77" s="116">
        <f t="shared" si="88"/>
        <v>0</v>
      </c>
      <c r="J77" s="122">
        <f t="shared" si="89"/>
        <v>2</v>
      </c>
      <c r="K77" s="122">
        <f t="shared" si="90"/>
        <v>0</v>
      </c>
      <c r="L77" s="122" t="str">
        <f t="shared" si="91"/>
        <v>belum</v>
      </c>
      <c r="M77" s="123"/>
      <c r="N77" s="122">
        <f>GANJIL!N78</f>
        <v>0</v>
      </c>
      <c r="O77" s="116">
        <f>IF(AND(N77=$BJ$3),$C$77,0)</f>
        <v>0</v>
      </c>
      <c r="P77" s="116">
        <f t="shared" si="92"/>
        <v>0</v>
      </c>
      <c r="Q77" s="122">
        <f>GENAP!Q78</f>
        <v>0</v>
      </c>
      <c r="R77" s="116">
        <f>IF(AND(Q77=$BJ$3),$C$77,0)</f>
        <v>0</v>
      </c>
      <c r="S77" s="116">
        <f t="shared" si="93"/>
        <v>0</v>
      </c>
      <c r="T77" s="122">
        <f>GANJIL!T78</f>
        <v>0</v>
      </c>
      <c r="U77" s="116">
        <f>IF(AND(T77=$BJ$3),$C$77,0)</f>
        <v>0</v>
      </c>
      <c r="V77" s="116">
        <f t="shared" si="94"/>
        <v>0</v>
      </c>
      <c r="W77" s="122">
        <f>GENAP!W78</f>
        <v>0</v>
      </c>
      <c r="X77" s="116">
        <f>IF(AND(W77=$BJ$3),$C$77,0)</f>
        <v>0</v>
      </c>
      <c r="Y77" s="116">
        <f t="shared" si="95"/>
        <v>0</v>
      </c>
      <c r="Z77" s="122">
        <f>GANJIL!Z78</f>
        <v>0</v>
      </c>
      <c r="AA77" s="116">
        <f>IF(AND(Z77=$BJ$3),$C$77,0)</f>
        <v>0</v>
      </c>
      <c r="AB77" s="116">
        <f t="shared" si="96"/>
        <v>0</v>
      </c>
      <c r="AC77" s="122">
        <f>GENAP!AC78</f>
        <v>0</v>
      </c>
      <c r="AD77" s="116">
        <f>IF(AND(AC77=$BJ$3),$C$77,0)</f>
        <v>0</v>
      </c>
      <c r="AE77" s="116">
        <f t="shared" si="97"/>
        <v>0</v>
      </c>
      <c r="AF77" s="122">
        <f>GANJIL!AF78</f>
        <v>0</v>
      </c>
      <c r="AG77" s="116">
        <f>IF(AND(AF77=$BJ$3),$C$77,0)</f>
        <v>0</v>
      </c>
      <c r="AH77" s="116">
        <f t="shared" si="98"/>
        <v>0</v>
      </c>
      <c r="AI77" s="122">
        <f>GENAP!AI78</f>
        <v>0</v>
      </c>
      <c r="AJ77" s="116">
        <f>IF(AND(AI77=$BJ$3),$C$77,0)</f>
        <v>0</v>
      </c>
      <c r="AK77" s="116">
        <f t="shared" si="99"/>
        <v>0</v>
      </c>
      <c r="AL77" s="122">
        <f>GANJIL!AL78</f>
        <v>0</v>
      </c>
      <c r="AM77" s="116">
        <f>IF(AND(AL77=$BJ$3),$C$77,0)</f>
        <v>0</v>
      </c>
      <c r="AN77" s="116">
        <f t="shared" si="100"/>
        <v>0</v>
      </c>
      <c r="AO77" s="122">
        <f>GENAP!AO78</f>
        <v>0</v>
      </c>
      <c r="AP77" s="116">
        <f>IF(AND(AO77=$BJ$3),$C$77,0)</f>
        <v>0</v>
      </c>
      <c r="AQ77" s="116">
        <f t="shared" si="101"/>
        <v>0</v>
      </c>
      <c r="AR77" s="122">
        <f>GANJIL!AR78</f>
        <v>0</v>
      </c>
      <c r="AS77" s="116">
        <f>IF(AND(AR77=$BJ$3),$C$77,0)</f>
        <v>0</v>
      </c>
      <c r="AT77" s="116">
        <f t="shared" si="102"/>
        <v>0</v>
      </c>
      <c r="AU77" s="122">
        <f>GENAP!AU78</f>
        <v>0</v>
      </c>
      <c r="AV77" s="116">
        <f>IF(AND(AU77=$BJ$3),$C$77,0)</f>
        <v>0</v>
      </c>
      <c r="AW77" s="116">
        <f t="shared" si="103"/>
        <v>0</v>
      </c>
      <c r="AX77" s="122">
        <f>GANJIL!AX78</f>
        <v>0</v>
      </c>
      <c r="AY77" s="116">
        <f>IF(AND(AX77=$BJ$3),$C$77,0)</f>
        <v>0</v>
      </c>
      <c r="AZ77" s="116">
        <f t="shared" si="104"/>
        <v>0</v>
      </c>
      <c r="BA77" s="122">
        <f>GENAP!BA78</f>
        <v>0</v>
      </c>
      <c r="BB77" s="116">
        <f>IF(AND(BA77=$BJ$3),$C$77,0)</f>
        <v>0</v>
      </c>
      <c r="BC77" s="116">
        <f t="shared" si="105"/>
        <v>0</v>
      </c>
      <c r="BD77" s="112" t="s">
        <v>138</v>
      </c>
    </row>
    <row r="78" spans="2:56" x14ac:dyDescent="0.25">
      <c r="B78" s="114" t="str">
        <f>GANJIL!B79</f>
        <v>Teknologi Sediaan Likuida dan Semisolida</v>
      </c>
      <c r="C78" s="98">
        <f>GANJIL!C79</f>
        <v>3</v>
      </c>
      <c r="D78" s="98">
        <f>GANJIL!D79</f>
        <v>0</v>
      </c>
      <c r="E78" s="105">
        <f t="shared" si="85"/>
        <v>0</v>
      </c>
      <c r="F78" s="116">
        <f t="shared" si="86"/>
        <v>0</v>
      </c>
      <c r="G78" s="116">
        <f t="shared" si="106"/>
        <v>0</v>
      </c>
      <c r="H78" s="122">
        <f t="shared" si="87"/>
        <v>0</v>
      </c>
      <c r="I78" s="116">
        <f t="shared" si="88"/>
        <v>0</v>
      </c>
      <c r="J78" s="122">
        <f t="shared" si="89"/>
        <v>3</v>
      </c>
      <c r="K78" s="122">
        <f t="shared" si="90"/>
        <v>0</v>
      </c>
      <c r="L78" s="122" t="str">
        <f t="shared" si="91"/>
        <v>belum</v>
      </c>
      <c r="M78" s="123"/>
      <c r="N78" s="122">
        <f>GANJIL!N79</f>
        <v>0</v>
      </c>
      <c r="O78" s="116">
        <f>IF(AND(N78=$BJ$3),$C$78,0)</f>
        <v>0</v>
      </c>
      <c r="P78" s="116">
        <f t="shared" si="92"/>
        <v>0</v>
      </c>
      <c r="Q78" s="122">
        <f>GENAP!Q79</f>
        <v>0</v>
      </c>
      <c r="R78" s="116">
        <f>IF(AND(Q78=$BJ$3),$C$78,0)</f>
        <v>0</v>
      </c>
      <c r="S78" s="116">
        <f t="shared" si="93"/>
        <v>0</v>
      </c>
      <c r="T78" s="122">
        <f>GANJIL!T79</f>
        <v>0</v>
      </c>
      <c r="U78" s="116">
        <f>IF(AND(T78=$BJ$3),$C$78,0)</f>
        <v>0</v>
      </c>
      <c r="V78" s="116">
        <f t="shared" si="94"/>
        <v>0</v>
      </c>
      <c r="W78" s="122">
        <f>GENAP!W79</f>
        <v>0</v>
      </c>
      <c r="X78" s="116">
        <f>IF(AND(W78=$BJ$3),$C$78,0)</f>
        <v>0</v>
      </c>
      <c r="Y78" s="116">
        <f t="shared" si="95"/>
        <v>0</v>
      </c>
      <c r="Z78" s="122">
        <f>GANJIL!Z79</f>
        <v>0</v>
      </c>
      <c r="AA78" s="116">
        <f>IF(AND(Z78=$BJ$3),$C$78,0)</f>
        <v>0</v>
      </c>
      <c r="AB78" s="116">
        <f t="shared" si="96"/>
        <v>0</v>
      </c>
      <c r="AC78" s="122">
        <f>GENAP!AC79</f>
        <v>0</v>
      </c>
      <c r="AD78" s="116">
        <f>IF(AND(AC78=$BJ$3),$C$78,0)</f>
        <v>0</v>
      </c>
      <c r="AE78" s="116">
        <f t="shared" si="97"/>
        <v>0</v>
      </c>
      <c r="AF78" s="122">
        <f>GANJIL!AF79</f>
        <v>0</v>
      </c>
      <c r="AG78" s="116">
        <f>IF(AND(AF78=$BJ$3),$C$78,0)</f>
        <v>0</v>
      </c>
      <c r="AH78" s="116">
        <f t="shared" si="98"/>
        <v>0</v>
      </c>
      <c r="AI78" s="122">
        <f>GENAP!AI79</f>
        <v>0</v>
      </c>
      <c r="AJ78" s="116">
        <f>IF(AND(AI78=$BJ$3),$C$78,0)</f>
        <v>0</v>
      </c>
      <c r="AK78" s="116">
        <f t="shared" si="99"/>
        <v>0</v>
      </c>
      <c r="AL78" s="122">
        <f>GANJIL!AL79</f>
        <v>0</v>
      </c>
      <c r="AM78" s="116">
        <f>IF(AND(AL78=$BJ$3),$C$78,0)</f>
        <v>0</v>
      </c>
      <c r="AN78" s="116">
        <f t="shared" si="100"/>
        <v>0</v>
      </c>
      <c r="AO78" s="122">
        <f>GENAP!AO79</f>
        <v>0</v>
      </c>
      <c r="AP78" s="116">
        <f>IF(AND(AO78=$BJ$3),$C$78,0)</f>
        <v>0</v>
      </c>
      <c r="AQ78" s="116">
        <f t="shared" si="101"/>
        <v>0</v>
      </c>
      <c r="AR78" s="122">
        <f>GANJIL!AR79</f>
        <v>0</v>
      </c>
      <c r="AS78" s="116">
        <f>IF(AND(AR78=$BJ$3),$C$78,0)</f>
        <v>0</v>
      </c>
      <c r="AT78" s="116">
        <f t="shared" si="102"/>
        <v>0</v>
      </c>
      <c r="AU78" s="122">
        <f>GENAP!AU79</f>
        <v>0</v>
      </c>
      <c r="AV78" s="116">
        <f>IF(AND(AU78=$BJ$3),$C$78,0)</f>
        <v>0</v>
      </c>
      <c r="AW78" s="116">
        <f t="shared" si="103"/>
        <v>0</v>
      </c>
      <c r="AX78" s="122">
        <f>GANJIL!AX79</f>
        <v>0</v>
      </c>
      <c r="AY78" s="116">
        <f>IF(AND(AX78=$BJ$3),$C$78,0)</f>
        <v>0</v>
      </c>
      <c r="AZ78" s="116">
        <f t="shared" si="104"/>
        <v>0</v>
      </c>
      <c r="BA78" s="122">
        <f>GENAP!BA79</f>
        <v>0</v>
      </c>
      <c r="BB78" s="116">
        <f>IF(AND(BA78=$BJ$3),$C$78,0)</f>
        <v>0</v>
      </c>
      <c r="BC78" s="116">
        <f t="shared" si="105"/>
        <v>0</v>
      </c>
      <c r="BD78" s="112" t="s">
        <v>138</v>
      </c>
    </row>
    <row r="79" spans="2:56" x14ac:dyDescent="0.25">
      <c r="B79" s="114" t="str">
        <f>GANJIL!B80</f>
        <v>Fitokimia</v>
      </c>
      <c r="C79" s="98">
        <f>GANJIL!C80</f>
        <v>3</v>
      </c>
      <c r="D79" s="98">
        <f>GANJIL!D80</f>
        <v>0</v>
      </c>
      <c r="E79" s="105">
        <f t="shared" si="85"/>
        <v>0</v>
      </c>
      <c r="F79" s="116">
        <f t="shared" si="86"/>
        <v>0</v>
      </c>
      <c r="G79" s="116">
        <f t="shared" si="106"/>
        <v>0</v>
      </c>
      <c r="H79" s="122">
        <f t="shared" si="87"/>
        <v>0</v>
      </c>
      <c r="I79" s="116">
        <f t="shared" si="88"/>
        <v>0</v>
      </c>
      <c r="J79" s="122">
        <f t="shared" si="89"/>
        <v>3</v>
      </c>
      <c r="K79" s="122">
        <f t="shared" si="90"/>
        <v>0</v>
      </c>
      <c r="L79" s="122" t="str">
        <f t="shared" si="91"/>
        <v>belum</v>
      </c>
      <c r="M79" s="123"/>
      <c r="N79" s="122">
        <f>GANJIL!N80</f>
        <v>0</v>
      </c>
      <c r="O79" s="116">
        <f>IF(AND(N79=$BJ$3),$C$79,0)</f>
        <v>0</v>
      </c>
      <c r="P79" s="116">
        <f t="shared" si="92"/>
        <v>0</v>
      </c>
      <c r="Q79" s="122">
        <f>GENAP!Q80</f>
        <v>0</v>
      </c>
      <c r="R79" s="116">
        <f>IF(AND(Q79=$BJ$3),$C$79,0)</f>
        <v>0</v>
      </c>
      <c r="S79" s="116">
        <f t="shared" si="93"/>
        <v>0</v>
      </c>
      <c r="T79" s="122">
        <f>GANJIL!T80</f>
        <v>0</v>
      </c>
      <c r="U79" s="116">
        <f>IF(AND(T79=$BJ$3),$C$79,0)</f>
        <v>0</v>
      </c>
      <c r="V79" s="116">
        <f t="shared" si="94"/>
        <v>0</v>
      </c>
      <c r="W79" s="122">
        <f>GENAP!W80</f>
        <v>0</v>
      </c>
      <c r="X79" s="116">
        <f>IF(AND(W79=$BJ$3),$C$79,0)</f>
        <v>0</v>
      </c>
      <c r="Y79" s="116">
        <f t="shared" si="95"/>
        <v>0</v>
      </c>
      <c r="Z79" s="122">
        <f>GANJIL!Z80</f>
        <v>0</v>
      </c>
      <c r="AA79" s="116">
        <f>IF(AND(Z79=$BJ$3),$C$79,0)</f>
        <v>0</v>
      </c>
      <c r="AB79" s="116">
        <f t="shared" si="96"/>
        <v>0</v>
      </c>
      <c r="AC79" s="122">
        <f>GENAP!AC80</f>
        <v>0</v>
      </c>
      <c r="AD79" s="116">
        <f>IF(AND(AC79=$BJ$3),$C$79,0)</f>
        <v>0</v>
      </c>
      <c r="AE79" s="116">
        <f t="shared" si="97"/>
        <v>0</v>
      </c>
      <c r="AF79" s="122">
        <f>GANJIL!AF80</f>
        <v>0</v>
      </c>
      <c r="AG79" s="116">
        <f>IF(AND(AF79=$BJ$3),$C$79,0)</f>
        <v>0</v>
      </c>
      <c r="AH79" s="116">
        <f t="shared" si="98"/>
        <v>0</v>
      </c>
      <c r="AI79" s="122">
        <f>GENAP!AI80</f>
        <v>0</v>
      </c>
      <c r="AJ79" s="116">
        <f>IF(AND(AI79=$BJ$3),$C$79,0)</f>
        <v>0</v>
      </c>
      <c r="AK79" s="116">
        <f t="shared" si="99"/>
        <v>0</v>
      </c>
      <c r="AL79" s="122">
        <f>GANJIL!AL80</f>
        <v>0</v>
      </c>
      <c r="AM79" s="116">
        <f>IF(AND(AL79=$BJ$3),$C$79,0)</f>
        <v>0</v>
      </c>
      <c r="AN79" s="116">
        <f t="shared" si="100"/>
        <v>0</v>
      </c>
      <c r="AO79" s="122">
        <f>GENAP!AO80</f>
        <v>0</v>
      </c>
      <c r="AP79" s="116">
        <f>IF(AND(AO79=$BJ$3),$C$79,0)</f>
        <v>0</v>
      </c>
      <c r="AQ79" s="116">
        <f t="shared" si="101"/>
        <v>0</v>
      </c>
      <c r="AR79" s="122">
        <f>GANJIL!AR80</f>
        <v>0</v>
      </c>
      <c r="AS79" s="116">
        <f>IF(AND(AR79=$BJ$3),$C$79,0)</f>
        <v>0</v>
      </c>
      <c r="AT79" s="116">
        <f t="shared" si="102"/>
        <v>0</v>
      </c>
      <c r="AU79" s="122">
        <f>GENAP!AU80</f>
        <v>0</v>
      </c>
      <c r="AV79" s="116">
        <f>IF(AND(AU79=$BJ$3),$C$79,0)</f>
        <v>0</v>
      </c>
      <c r="AW79" s="116">
        <f t="shared" si="103"/>
        <v>0</v>
      </c>
      <c r="AX79" s="122">
        <f>GANJIL!AX80</f>
        <v>0</v>
      </c>
      <c r="AY79" s="116">
        <f>IF(AND(AX79=$BJ$3),$C$79,0)</f>
        <v>0</v>
      </c>
      <c r="AZ79" s="116">
        <f t="shared" si="104"/>
        <v>0</v>
      </c>
      <c r="BA79" s="122">
        <f>GENAP!BA80</f>
        <v>0</v>
      </c>
      <c r="BB79" s="116">
        <f>IF(AND(BA79=$BJ$3),$C$79,0)</f>
        <v>0</v>
      </c>
      <c r="BC79" s="116">
        <f t="shared" si="105"/>
        <v>0</v>
      </c>
      <c r="BD79" s="112" t="s">
        <v>138</v>
      </c>
    </row>
    <row r="80" spans="2:56" x14ac:dyDescent="0.25">
      <c r="B80" s="114" t="str">
        <f>GANJIL!B81</f>
        <v>Praktikum Farmakologi Toksikologi I</v>
      </c>
      <c r="C80" s="98">
        <f>GANJIL!C81</f>
        <v>1</v>
      </c>
      <c r="D80" s="98">
        <f>GANJIL!D81</f>
        <v>0</v>
      </c>
      <c r="E80" s="105">
        <f t="shared" si="85"/>
        <v>0</v>
      </c>
      <c r="F80" s="116">
        <f t="shared" si="86"/>
        <v>0</v>
      </c>
      <c r="G80" s="116">
        <f t="shared" si="106"/>
        <v>0</v>
      </c>
      <c r="H80" s="122">
        <f t="shared" si="87"/>
        <v>0</v>
      </c>
      <c r="I80" s="116">
        <f t="shared" si="88"/>
        <v>0</v>
      </c>
      <c r="J80" s="122">
        <f t="shared" si="89"/>
        <v>1</v>
      </c>
      <c r="K80" s="122">
        <f t="shared" si="90"/>
        <v>0</v>
      </c>
      <c r="L80" s="122" t="str">
        <f t="shared" si="91"/>
        <v>belum</v>
      </c>
      <c r="M80" s="123"/>
      <c r="N80" s="122">
        <f>GANJIL!N81</f>
        <v>0</v>
      </c>
      <c r="O80" s="116">
        <f>IF(AND(N80=$BJ$3),$C$80,0)</f>
        <v>0</v>
      </c>
      <c r="P80" s="116">
        <f t="shared" si="92"/>
        <v>0</v>
      </c>
      <c r="Q80" s="122">
        <f>GENAP!Q81</f>
        <v>0</v>
      </c>
      <c r="R80" s="116">
        <f>IF(AND(Q80=$BJ$3),$C$80,0)</f>
        <v>0</v>
      </c>
      <c r="S80" s="116">
        <f t="shared" si="93"/>
        <v>0</v>
      </c>
      <c r="T80" s="122">
        <f>GANJIL!T81</f>
        <v>0</v>
      </c>
      <c r="U80" s="116">
        <f>IF(AND(T80=$BJ$3),$C$80,0)</f>
        <v>0</v>
      </c>
      <c r="V80" s="116">
        <f t="shared" si="94"/>
        <v>0</v>
      </c>
      <c r="W80" s="122">
        <f>GENAP!W81</f>
        <v>0</v>
      </c>
      <c r="X80" s="116">
        <f>IF(AND(W80=$BJ$3),$C$80,0)</f>
        <v>0</v>
      </c>
      <c r="Y80" s="116">
        <f t="shared" si="95"/>
        <v>0</v>
      </c>
      <c r="Z80" s="122">
        <f>GANJIL!Z81</f>
        <v>0</v>
      </c>
      <c r="AA80" s="116">
        <f>IF(AND(Z80=$BJ$3),$C$80,0)</f>
        <v>0</v>
      </c>
      <c r="AB80" s="116">
        <f t="shared" si="96"/>
        <v>0</v>
      </c>
      <c r="AC80" s="122">
        <f>GENAP!AC81</f>
        <v>0</v>
      </c>
      <c r="AD80" s="116">
        <f>IF(AND(AC80=$BJ$3),$C$80,0)</f>
        <v>0</v>
      </c>
      <c r="AE80" s="116">
        <f t="shared" si="97"/>
        <v>0</v>
      </c>
      <c r="AF80" s="122">
        <f>GANJIL!AF81</f>
        <v>0</v>
      </c>
      <c r="AG80" s="116">
        <f>IF(AND(AF80=$BJ$3),$C$80,0)</f>
        <v>0</v>
      </c>
      <c r="AH80" s="116">
        <f t="shared" si="98"/>
        <v>0</v>
      </c>
      <c r="AI80" s="122">
        <f>GENAP!AI81</f>
        <v>0</v>
      </c>
      <c r="AJ80" s="116">
        <f>IF(AND(AI80=$BJ$3),$C$80,0)</f>
        <v>0</v>
      </c>
      <c r="AK80" s="116">
        <f t="shared" si="99"/>
        <v>0</v>
      </c>
      <c r="AL80" s="122">
        <f>GANJIL!AL81</f>
        <v>0</v>
      </c>
      <c r="AM80" s="116">
        <f>IF(AND(AL80=$BJ$3),$C$80,0)</f>
        <v>0</v>
      </c>
      <c r="AN80" s="116">
        <f t="shared" si="100"/>
        <v>0</v>
      </c>
      <c r="AO80" s="122">
        <f>GENAP!AO81</f>
        <v>0</v>
      </c>
      <c r="AP80" s="116">
        <f>IF(AND(AO80=$BJ$3),$C$80,0)</f>
        <v>0</v>
      </c>
      <c r="AQ80" s="116">
        <f t="shared" si="101"/>
        <v>0</v>
      </c>
      <c r="AR80" s="122">
        <f>GANJIL!AR81</f>
        <v>0</v>
      </c>
      <c r="AS80" s="116">
        <f>IF(AND(AR80=$BJ$3),$C$80,0)</f>
        <v>0</v>
      </c>
      <c r="AT80" s="116">
        <f t="shared" si="102"/>
        <v>0</v>
      </c>
      <c r="AU80" s="122">
        <f>GENAP!AU81</f>
        <v>0</v>
      </c>
      <c r="AV80" s="116">
        <f>IF(AND(AU80=$BJ$3),$C$80,0)</f>
        <v>0</v>
      </c>
      <c r="AW80" s="116">
        <f t="shared" si="103"/>
        <v>0</v>
      </c>
      <c r="AX80" s="122">
        <f>GANJIL!AX81</f>
        <v>0</v>
      </c>
      <c r="AY80" s="116">
        <f>IF(AND(AX80=$BJ$3),$C$80,0)</f>
        <v>0</v>
      </c>
      <c r="AZ80" s="116">
        <f t="shared" si="104"/>
        <v>0</v>
      </c>
      <c r="BA80" s="122">
        <f>GENAP!BA81</f>
        <v>0</v>
      </c>
      <c r="BB80" s="116">
        <f>IF(AND(BA80=$BJ$3),$C$80,0)</f>
        <v>0</v>
      </c>
      <c r="BC80" s="116">
        <f t="shared" si="105"/>
        <v>0</v>
      </c>
      <c r="BD80" s="112" t="s">
        <v>138</v>
      </c>
    </row>
    <row r="81" spans="2:56" x14ac:dyDescent="0.25">
      <c r="B81" s="114" t="str">
        <f>GANJIL!B82</f>
        <v>Praktikum Kimia Farmasi Analisis</v>
      </c>
      <c r="C81" s="98">
        <f>GANJIL!C82</f>
        <v>1</v>
      </c>
      <c r="D81" s="98">
        <f>GANJIL!D82</f>
        <v>0</v>
      </c>
      <c r="E81" s="105">
        <f t="shared" si="85"/>
        <v>0</v>
      </c>
      <c r="F81" s="116">
        <f t="shared" si="86"/>
        <v>0</v>
      </c>
      <c r="G81" s="116">
        <f t="shared" si="106"/>
        <v>0</v>
      </c>
      <c r="H81" s="122">
        <f t="shared" si="87"/>
        <v>0</v>
      </c>
      <c r="I81" s="116">
        <f t="shared" si="88"/>
        <v>0</v>
      </c>
      <c r="J81" s="122">
        <f t="shared" si="89"/>
        <v>1</v>
      </c>
      <c r="K81" s="122">
        <f t="shared" si="90"/>
        <v>0</v>
      </c>
      <c r="L81" s="122" t="str">
        <f t="shared" si="91"/>
        <v>belum</v>
      </c>
      <c r="M81" s="123"/>
      <c r="N81" s="122">
        <f>GANJIL!N82</f>
        <v>0</v>
      </c>
      <c r="O81" s="116">
        <f>IF(AND(N81=$BJ$3),$C$81,0)</f>
        <v>0</v>
      </c>
      <c r="P81" s="116">
        <f t="shared" si="92"/>
        <v>0</v>
      </c>
      <c r="Q81" s="122">
        <f>GENAP!Q82</f>
        <v>0</v>
      </c>
      <c r="R81" s="116">
        <f>IF(AND(Q81=$BJ$3),$C$81,0)</f>
        <v>0</v>
      </c>
      <c r="S81" s="116">
        <f t="shared" si="93"/>
        <v>0</v>
      </c>
      <c r="T81" s="122">
        <f>GANJIL!T82</f>
        <v>0</v>
      </c>
      <c r="U81" s="116">
        <f>IF(AND(T81=$BJ$3),$C$81,0)</f>
        <v>0</v>
      </c>
      <c r="V81" s="116">
        <f t="shared" si="94"/>
        <v>0</v>
      </c>
      <c r="W81" s="122">
        <f>GENAP!W82</f>
        <v>0</v>
      </c>
      <c r="X81" s="116">
        <f>IF(AND(W81=$BJ$3),$C$81,0)</f>
        <v>0</v>
      </c>
      <c r="Y81" s="116">
        <f t="shared" si="95"/>
        <v>0</v>
      </c>
      <c r="Z81" s="122">
        <f>GANJIL!Z82</f>
        <v>0</v>
      </c>
      <c r="AA81" s="116">
        <f>IF(AND(Z81=$BJ$3),$C$81,0)</f>
        <v>0</v>
      </c>
      <c r="AB81" s="116">
        <f t="shared" si="96"/>
        <v>0</v>
      </c>
      <c r="AC81" s="122">
        <f>GENAP!AC82</f>
        <v>0</v>
      </c>
      <c r="AD81" s="116">
        <f>IF(AND(AC81=$BJ$3),$C$81,0)</f>
        <v>0</v>
      </c>
      <c r="AE81" s="116">
        <f t="shared" si="97"/>
        <v>0</v>
      </c>
      <c r="AF81" s="122">
        <f>GANJIL!AF82</f>
        <v>0</v>
      </c>
      <c r="AG81" s="116">
        <f>IF(AND(AF81=$BJ$3),$C$81,0)</f>
        <v>0</v>
      </c>
      <c r="AH81" s="116">
        <f t="shared" si="98"/>
        <v>0</v>
      </c>
      <c r="AI81" s="122">
        <f>GENAP!AI82</f>
        <v>0</v>
      </c>
      <c r="AJ81" s="116">
        <f>IF(AND(AI81=$BJ$3),$C$81,0)</f>
        <v>0</v>
      </c>
      <c r="AK81" s="116">
        <f t="shared" si="99"/>
        <v>0</v>
      </c>
      <c r="AL81" s="122">
        <f>GANJIL!AL82</f>
        <v>0</v>
      </c>
      <c r="AM81" s="116">
        <f>IF(AND(AL81=$BJ$3),$C$81,0)</f>
        <v>0</v>
      </c>
      <c r="AN81" s="116">
        <f t="shared" si="100"/>
        <v>0</v>
      </c>
      <c r="AO81" s="122">
        <f>GENAP!AO82</f>
        <v>0</v>
      </c>
      <c r="AP81" s="116">
        <f>IF(AND(AO81=$BJ$3),$C$81,0)</f>
        <v>0</v>
      </c>
      <c r="AQ81" s="116">
        <f t="shared" si="101"/>
        <v>0</v>
      </c>
      <c r="AR81" s="122">
        <f>GANJIL!AR82</f>
        <v>0</v>
      </c>
      <c r="AS81" s="116">
        <f>IF(AND(AR81=$BJ$3),$C$81,0)</f>
        <v>0</v>
      </c>
      <c r="AT81" s="116">
        <f t="shared" si="102"/>
        <v>0</v>
      </c>
      <c r="AU81" s="122">
        <f>GENAP!AU82</f>
        <v>0</v>
      </c>
      <c r="AV81" s="116">
        <f>IF(AND(AU81=$BJ$3),$C$81,0)</f>
        <v>0</v>
      </c>
      <c r="AW81" s="116">
        <f t="shared" si="103"/>
        <v>0</v>
      </c>
      <c r="AX81" s="122">
        <f>GANJIL!AX82</f>
        <v>0</v>
      </c>
      <c r="AY81" s="116">
        <f>IF(AND(AX81=$BJ$3),$C$81,0)</f>
        <v>0</v>
      </c>
      <c r="AZ81" s="116">
        <f t="shared" si="104"/>
        <v>0</v>
      </c>
      <c r="BA81" s="122">
        <f>GENAP!BA82</f>
        <v>0</v>
      </c>
      <c r="BB81" s="116">
        <f>IF(AND(BA81=$BJ$3),$C$81,0)</f>
        <v>0</v>
      </c>
      <c r="BC81" s="116">
        <f t="shared" si="105"/>
        <v>0</v>
      </c>
      <c r="BD81" s="112" t="s">
        <v>138</v>
      </c>
    </row>
    <row r="82" spans="2:56" x14ac:dyDescent="0.25">
      <c r="B82" s="114" t="str">
        <f>GANJIL!B83</f>
        <v>Praktikum Tek.Sediaan Likuida &amp; Semisolida</v>
      </c>
      <c r="C82" s="98">
        <f>GANJIL!C83</f>
        <v>2</v>
      </c>
      <c r="D82" s="98">
        <f>GANJIL!D83</f>
        <v>0</v>
      </c>
      <c r="E82" s="105">
        <f t="shared" si="85"/>
        <v>0</v>
      </c>
      <c r="F82" s="116">
        <f t="shared" si="86"/>
        <v>0</v>
      </c>
      <c r="G82" s="116">
        <f t="shared" si="106"/>
        <v>0</v>
      </c>
      <c r="H82" s="122">
        <f t="shared" si="87"/>
        <v>0</v>
      </c>
      <c r="I82" s="116">
        <f t="shared" si="88"/>
        <v>0</v>
      </c>
      <c r="J82" s="122">
        <f t="shared" si="89"/>
        <v>2</v>
      </c>
      <c r="K82" s="122">
        <f t="shared" si="90"/>
        <v>0</v>
      </c>
      <c r="L82" s="122" t="str">
        <f t="shared" si="91"/>
        <v>belum</v>
      </c>
      <c r="M82" s="123"/>
      <c r="N82" s="122">
        <f>GANJIL!N83</f>
        <v>0</v>
      </c>
      <c r="O82" s="116">
        <f>IF(AND(N82=$BJ$3),$C$82,0)</f>
        <v>0</v>
      </c>
      <c r="P82" s="116">
        <f t="shared" si="92"/>
        <v>0</v>
      </c>
      <c r="Q82" s="122">
        <f>GENAP!Q83</f>
        <v>0</v>
      </c>
      <c r="R82" s="116">
        <f>IF(AND(Q82=$BJ$3),$C$82,0)</f>
        <v>0</v>
      </c>
      <c r="S82" s="116">
        <f t="shared" si="93"/>
        <v>0</v>
      </c>
      <c r="T82" s="122">
        <f>GANJIL!T83</f>
        <v>0</v>
      </c>
      <c r="U82" s="116">
        <f>IF(AND(T82=$BJ$3),$C$82,0)</f>
        <v>0</v>
      </c>
      <c r="V82" s="116">
        <f t="shared" si="94"/>
        <v>0</v>
      </c>
      <c r="W82" s="122">
        <f>GENAP!W83</f>
        <v>0</v>
      </c>
      <c r="X82" s="116">
        <f>IF(AND(W82=$BJ$3),$C$82,0)</f>
        <v>0</v>
      </c>
      <c r="Y82" s="116">
        <f t="shared" si="95"/>
        <v>0</v>
      </c>
      <c r="Z82" s="122">
        <f>GANJIL!Z83</f>
        <v>0</v>
      </c>
      <c r="AA82" s="116">
        <f>IF(AND(Z82=$BJ$3),$C$82,0)</f>
        <v>0</v>
      </c>
      <c r="AB82" s="116">
        <f t="shared" si="96"/>
        <v>0</v>
      </c>
      <c r="AC82" s="122">
        <f>GENAP!AC83</f>
        <v>0</v>
      </c>
      <c r="AD82" s="116">
        <f>IF(AND(AC82=$BJ$3),$C$82,0)</f>
        <v>0</v>
      </c>
      <c r="AE82" s="116">
        <f t="shared" si="97"/>
        <v>0</v>
      </c>
      <c r="AF82" s="122">
        <f>GANJIL!AF83</f>
        <v>0</v>
      </c>
      <c r="AG82" s="116">
        <f>IF(AND(AF82=$BJ$3),$C$82,0)</f>
        <v>0</v>
      </c>
      <c r="AH82" s="116">
        <f t="shared" si="98"/>
        <v>0</v>
      </c>
      <c r="AI82" s="122">
        <f>GENAP!AI83</f>
        <v>0</v>
      </c>
      <c r="AJ82" s="116">
        <f>IF(AND(AI82=$BJ$3),$C$82,0)</f>
        <v>0</v>
      </c>
      <c r="AK82" s="116">
        <f t="shared" si="99"/>
        <v>0</v>
      </c>
      <c r="AL82" s="122">
        <f>GANJIL!AL83</f>
        <v>0</v>
      </c>
      <c r="AM82" s="116">
        <f>IF(AND(AL82=$BJ$3),$C$82,0)</f>
        <v>0</v>
      </c>
      <c r="AN82" s="116">
        <f t="shared" si="100"/>
        <v>0</v>
      </c>
      <c r="AO82" s="122">
        <f>GENAP!AO83</f>
        <v>0</v>
      </c>
      <c r="AP82" s="116">
        <f>IF(AND(AO82=$BJ$3),$C$82,0)</f>
        <v>0</v>
      </c>
      <c r="AQ82" s="116">
        <f t="shared" si="101"/>
        <v>0</v>
      </c>
      <c r="AR82" s="122">
        <f>GANJIL!AR83</f>
        <v>0</v>
      </c>
      <c r="AS82" s="116">
        <f>IF(AND(AR82=$BJ$3),$C$82,0)</f>
        <v>0</v>
      </c>
      <c r="AT82" s="116">
        <f t="shared" si="102"/>
        <v>0</v>
      </c>
      <c r="AU82" s="122">
        <f>GENAP!AU83</f>
        <v>0</v>
      </c>
      <c r="AV82" s="116">
        <f>IF(AND(AU82=$BJ$3),$C$82,0)</f>
        <v>0</v>
      </c>
      <c r="AW82" s="116">
        <f t="shared" si="103"/>
        <v>0</v>
      </c>
      <c r="AX82" s="122">
        <f>GANJIL!AX83</f>
        <v>0</v>
      </c>
      <c r="AY82" s="116">
        <f>IF(AND(AX82=$BJ$3),$C$82,0)</f>
        <v>0</v>
      </c>
      <c r="AZ82" s="116">
        <f t="shared" si="104"/>
        <v>0</v>
      </c>
      <c r="BA82" s="122">
        <f>GENAP!BA83</f>
        <v>0</v>
      </c>
      <c r="BB82" s="116">
        <f>IF(AND(BA82=$BJ$3),$C$82,0)</f>
        <v>0</v>
      </c>
      <c r="BC82" s="116">
        <f t="shared" si="105"/>
        <v>0</v>
      </c>
      <c r="BD82" s="112" t="s">
        <v>138</v>
      </c>
    </row>
    <row r="83" spans="2:56" x14ac:dyDescent="0.25">
      <c r="B83" s="114" t="str">
        <f>GANJIL!B84</f>
        <v>Praktikum Fitokimia</v>
      </c>
      <c r="C83" s="98">
        <f>GANJIL!C84</f>
        <v>1</v>
      </c>
      <c r="D83" s="98">
        <f>GANJIL!D84</f>
        <v>0</v>
      </c>
      <c r="E83" s="105">
        <f t="shared" si="85"/>
        <v>0</v>
      </c>
      <c r="F83" s="116">
        <f t="shared" si="86"/>
        <v>0</v>
      </c>
      <c r="G83" s="116">
        <f t="shared" si="106"/>
        <v>0</v>
      </c>
      <c r="H83" s="122">
        <f t="shared" si="87"/>
        <v>0</v>
      </c>
      <c r="I83" s="116">
        <f t="shared" si="88"/>
        <v>0</v>
      </c>
      <c r="J83" s="122">
        <f t="shared" si="89"/>
        <v>1</v>
      </c>
      <c r="K83" s="122">
        <f t="shared" si="90"/>
        <v>0</v>
      </c>
      <c r="L83" s="122" t="str">
        <f t="shared" si="91"/>
        <v>belum</v>
      </c>
      <c r="M83" s="123"/>
      <c r="N83" s="122">
        <f>GANJIL!N84</f>
        <v>0</v>
      </c>
      <c r="O83" s="116">
        <f>IF(AND(N83=$BJ$3),$C$83,0)</f>
        <v>0</v>
      </c>
      <c r="P83" s="116">
        <f t="shared" si="92"/>
        <v>0</v>
      </c>
      <c r="Q83" s="122">
        <f>GENAP!Q84</f>
        <v>0</v>
      </c>
      <c r="R83" s="116">
        <f>IF(AND(Q83=$BJ$3),$C$83,0)</f>
        <v>0</v>
      </c>
      <c r="S83" s="116">
        <f t="shared" si="93"/>
        <v>0</v>
      </c>
      <c r="T83" s="122">
        <f>GANJIL!T84</f>
        <v>0</v>
      </c>
      <c r="U83" s="116">
        <f>IF(AND(T83=$BJ$3),$C$83,0)</f>
        <v>0</v>
      </c>
      <c r="V83" s="116">
        <f t="shared" si="94"/>
        <v>0</v>
      </c>
      <c r="W83" s="122">
        <f>GENAP!W84</f>
        <v>0</v>
      </c>
      <c r="X83" s="116">
        <f>IF(AND(W83=$BJ$3),$C$83,0)</f>
        <v>0</v>
      </c>
      <c r="Y83" s="116">
        <f t="shared" si="95"/>
        <v>0</v>
      </c>
      <c r="Z83" s="122">
        <f>GANJIL!Z84</f>
        <v>0</v>
      </c>
      <c r="AA83" s="116">
        <f>IF(AND(Z83=$BJ$3),$C$83,0)</f>
        <v>0</v>
      </c>
      <c r="AB83" s="116">
        <f t="shared" si="96"/>
        <v>0</v>
      </c>
      <c r="AC83" s="122">
        <f>GENAP!AC84</f>
        <v>0</v>
      </c>
      <c r="AD83" s="116">
        <f>IF(AND(AC83=$BJ$3),$C$83,0)</f>
        <v>0</v>
      </c>
      <c r="AE83" s="116">
        <f t="shared" si="97"/>
        <v>0</v>
      </c>
      <c r="AF83" s="122">
        <f>GANJIL!AF84</f>
        <v>0</v>
      </c>
      <c r="AG83" s="116">
        <f>IF(AND(AF83=$BJ$3),$C$83,0)</f>
        <v>0</v>
      </c>
      <c r="AH83" s="116">
        <f t="shared" si="98"/>
        <v>0</v>
      </c>
      <c r="AI83" s="122">
        <f>GENAP!AI84</f>
        <v>0</v>
      </c>
      <c r="AJ83" s="116">
        <f>IF(AND(AI83=$BJ$3),$C$83,0)</f>
        <v>0</v>
      </c>
      <c r="AK83" s="116">
        <f t="shared" si="99"/>
        <v>0</v>
      </c>
      <c r="AL83" s="122">
        <f>GANJIL!AL84</f>
        <v>0</v>
      </c>
      <c r="AM83" s="116">
        <f>IF(AND(AL83=$BJ$3),$C$83,0)</f>
        <v>0</v>
      </c>
      <c r="AN83" s="116">
        <f t="shared" si="100"/>
        <v>0</v>
      </c>
      <c r="AO83" s="122">
        <f>GENAP!AO84</f>
        <v>0</v>
      </c>
      <c r="AP83" s="116">
        <f>IF(AND(AO83=$BJ$3),$C$83,0)</f>
        <v>0</v>
      </c>
      <c r="AQ83" s="116">
        <f t="shared" si="101"/>
        <v>0</v>
      </c>
      <c r="AR83" s="122">
        <f>GANJIL!AR84</f>
        <v>0</v>
      </c>
      <c r="AS83" s="116">
        <f>IF(AND(AR83=$BJ$3),$C$83,0)</f>
        <v>0</v>
      </c>
      <c r="AT83" s="116">
        <f t="shared" si="102"/>
        <v>0</v>
      </c>
      <c r="AU83" s="122">
        <f>GENAP!AU84</f>
        <v>0</v>
      </c>
      <c r="AV83" s="116">
        <f>IF(AND(AU83=$BJ$3),$C$83,0)</f>
        <v>0</v>
      </c>
      <c r="AW83" s="116">
        <f t="shared" si="103"/>
        <v>0</v>
      </c>
      <c r="AX83" s="122">
        <f>GANJIL!AX84</f>
        <v>0</v>
      </c>
      <c r="AY83" s="116">
        <f>IF(AND(AX83=$BJ$3),$C$83,0)</f>
        <v>0</v>
      </c>
      <c r="AZ83" s="116">
        <f t="shared" si="104"/>
        <v>0</v>
      </c>
      <c r="BA83" s="122">
        <f>GENAP!BA84</f>
        <v>0</v>
      </c>
      <c r="BB83" s="116">
        <f>IF(AND(BA83=$BJ$3),$C$83,0)</f>
        <v>0</v>
      </c>
      <c r="BC83" s="116">
        <f t="shared" si="105"/>
        <v>0</v>
      </c>
      <c r="BD83" s="112" t="s">
        <v>138</v>
      </c>
    </row>
    <row r="84" spans="2:56" x14ac:dyDescent="0.25">
      <c r="B84" s="127" t="s">
        <v>21</v>
      </c>
      <c r="C84" s="128">
        <f>SUM(C73:C83)</f>
        <v>20</v>
      </c>
      <c r="D84" s="98"/>
      <c r="F84" s="98">
        <f>SUM(F73:F83)</f>
        <v>0</v>
      </c>
      <c r="H84" s="98">
        <f>SUM(H73:H83)</f>
        <v>0</v>
      </c>
      <c r="I84" s="98">
        <f>SUM(I73:I83)</f>
        <v>0</v>
      </c>
      <c r="J84" s="123">
        <f>SUM(J73:J83)</f>
        <v>20</v>
      </c>
      <c r="K84" s="98">
        <f>SUM(K73:K83)</f>
        <v>0</v>
      </c>
      <c r="N84" s="122">
        <f>GANJIL!N85</f>
        <v>0</v>
      </c>
      <c r="O84" s="134">
        <f>SUM(O73:O83)</f>
        <v>0</v>
      </c>
      <c r="P84" s="134"/>
      <c r="Q84" s="122">
        <f>GENAP!Q85</f>
        <v>0</v>
      </c>
      <c r="R84" s="134">
        <f>SUM(R73:R83)</f>
        <v>0</v>
      </c>
      <c r="S84" s="134"/>
      <c r="T84" s="122">
        <f>GANJIL!T85</f>
        <v>0</v>
      </c>
      <c r="U84" s="134">
        <f>SUM(U73:U83)</f>
        <v>0</v>
      </c>
      <c r="V84" s="134"/>
      <c r="W84" s="122">
        <f>GENAP!W85</f>
        <v>0</v>
      </c>
      <c r="X84" s="134">
        <f>SUM(X73:X83)</f>
        <v>0</v>
      </c>
      <c r="Y84" s="134"/>
      <c r="Z84" s="122">
        <f>GANJIL!Z85</f>
        <v>0</v>
      </c>
      <c r="AA84" s="134">
        <f>SUM(AA73:AA83)</f>
        <v>0</v>
      </c>
      <c r="AB84" s="134"/>
      <c r="AC84" s="122">
        <f>GENAP!AC85</f>
        <v>0</v>
      </c>
      <c r="AD84" s="134">
        <f>SUM(AD73:AD83)</f>
        <v>0</v>
      </c>
      <c r="AE84" s="134"/>
      <c r="AF84" s="122">
        <f>GANJIL!AF85</f>
        <v>0</v>
      </c>
      <c r="AG84" s="134">
        <f>SUM(AG73:AG83)</f>
        <v>0</v>
      </c>
      <c r="AH84" s="134"/>
      <c r="AI84" s="122">
        <f>GENAP!AI85</f>
        <v>0</v>
      </c>
      <c r="AJ84" s="134">
        <f>SUM(AJ73:AJ83)</f>
        <v>0</v>
      </c>
      <c r="AK84" s="134"/>
      <c r="AL84" s="122">
        <f>GANJIL!AL85</f>
        <v>0</v>
      </c>
      <c r="AM84" s="134">
        <f>SUM(AM73:AM83)</f>
        <v>0</v>
      </c>
      <c r="AN84" s="134"/>
      <c r="AO84" s="122">
        <f>GENAP!AO85</f>
        <v>0</v>
      </c>
      <c r="AP84" s="134">
        <f>SUM(AP73:AP83)</f>
        <v>0</v>
      </c>
      <c r="AQ84" s="134"/>
      <c r="AR84" s="122">
        <f>GANJIL!AR85</f>
        <v>0</v>
      </c>
      <c r="AS84" s="134">
        <f>SUM(AS73:AS83)</f>
        <v>0</v>
      </c>
      <c r="AT84" s="134"/>
      <c r="AU84" s="122">
        <f>GENAP!AU85</f>
        <v>0</v>
      </c>
      <c r="AV84" s="134">
        <f>SUM(AV73:AV83)</f>
        <v>0</v>
      </c>
      <c r="AW84" s="134"/>
      <c r="AX84" s="122">
        <f>GANJIL!AX85</f>
        <v>0</v>
      </c>
      <c r="AY84" s="134">
        <f>SUM(AY73:AY83)</f>
        <v>0</v>
      </c>
      <c r="AZ84" s="134"/>
      <c r="BA84" s="122">
        <f>GENAP!BA85</f>
        <v>0</v>
      </c>
      <c r="BB84" s="98">
        <f>SUM(BB73:BB83)</f>
        <v>0</v>
      </c>
      <c r="BC84" s="98"/>
      <c r="BD84" s="112" t="s">
        <v>138</v>
      </c>
    </row>
    <row r="85" spans="2:56" x14ac:dyDescent="0.25">
      <c r="B85" s="136" t="s">
        <v>109</v>
      </c>
      <c r="C85" s="137">
        <f>I84/C84</f>
        <v>0</v>
      </c>
      <c r="D85" s="138"/>
      <c r="E85" s="139"/>
      <c r="N85" s="122">
        <f>GANJIL!N86</f>
        <v>0</v>
      </c>
      <c r="O85" s="123"/>
      <c r="P85" s="123"/>
      <c r="Q85" s="122">
        <f>GENAP!Q86</f>
        <v>0</v>
      </c>
      <c r="R85" s="123"/>
      <c r="S85" s="123"/>
      <c r="T85" s="122">
        <f>GANJIL!T86</f>
        <v>0</v>
      </c>
      <c r="U85" s="123"/>
      <c r="V85" s="123"/>
      <c r="W85" s="122">
        <f>GENAP!W86</f>
        <v>0</v>
      </c>
      <c r="X85" s="123"/>
      <c r="Y85" s="123"/>
      <c r="Z85" s="122">
        <f>GANJIL!Z86</f>
        <v>0</v>
      </c>
      <c r="AA85" s="123"/>
      <c r="AB85" s="123"/>
      <c r="AC85" s="122">
        <f>GENAP!AC86</f>
        <v>0</v>
      </c>
      <c r="AD85" s="123"/>
      <c r="AE85" s="123"/>
      <c r="AF85" s="122">
        <f>GANJIL!AF86</f>
        <v>0</v>
      </c>
      <c r="AG85" s="123"/>
      <c r="AH85" s="123"/>
      <c r="AI85" s="122">
        <f>GENAP!AI86</f>
        <v>0</v>
      </c>
      <c r="AJ85" s="123"/>
      <c r="AK85" s="123"/>
      <c r="AL85" s="122">
        <f>GANJIL!AL86</f>
        <v>0</v>
      </c>
      <c r="AM85" s="123"/>
      <c r="AN85" s="123"/>
      <c r="AO85" s="122">
        <f>GENAP!AO86</f>
        <v>0</v>
      </c>
      <c r="AP85" s="123"/>
      <c r="AQ85" s="123"/>
      <c r="AR85" s="122">
        <f>GANJIL!AR86</f>
        <v>0</v>
      </c>
      <c r="AS85" s="123"/>
      <c r="AT85" s="123"/>
      <c r="AU85" s="122">
        <f>GENAP!AU86</f>
        <v>0</v>
      </c>
      <c r="AV85" s="123"/>
      <c r="AW85" s="123"/>
      <c r="AX85" s="122">
        <f>GANJIL!AX86</f>
        <v>0</v>
      </c>
      <c r="AY85" s="123"/>
      <c r="AZ85" s="123"/>
      <c r="BA85" s="122">
        <f>GENAP!BA86</f>
        <v>0</v>
      </c>
      <c r="BB85" s="123"/>
      <c r="BC85" s="123"/>
      <c r="BD85" s="112" t="s">
        <v>138</v>
      </c>
    </row>
    <row r="86" spans="2:56" x14ac:dyDescent="0.25">
      <c r="N86" s="122">
        <f>GANJIL!N87</f>
        <v>0</v>
      </c>
      <c r="O86" s="123"/>
      <c r="P86" s="123"/>
      <c r="Q86" s="122">
        <f>GENAP!Q87</f>
        <v>0</v>
      </c>
      <c r="R86" s="123"/>
      <c r="S86" s="123"/>
      <c r="T86" s="122">
        <f>GANJIL!T87</f>
        <v>0</v>
      </c>
      <c r="U86" s="123"/>
      <c r="V86" s="123"/>
      <c r="W86" s="122">
        <f>GENAP!W87</f>
        <v>0</v>
      </c>
      <c r="X86" s="123"/>
      <c r="Y86" s="123"/>
      <c r="Z86" s="122">
        <f>GANJIL!Z87</f>
        <v>0</v>
      </c>
      <c r="AA86" s="123"/>
      <c r="AB86" s="123"/>
      <c r="AC86" s="122">
        <f>GENAP!AC87</f>
        <v>0</v>
      </c>
      <c r="AD86" s="123"/>
      <c r="AE86" s="123"/>
      <c r="AF86" s="122">
        <f>GANJIL!AF87</f>
        <v>0</v>
      </c>
      <c r="AG86" s="123"/>
      <c r="AH86" s="123"/>
      <c r="AI86" s="122">
        <f>GENAP!AI87</f>
        <v>0</v>
      </c>
      <c r="AJ86" s="123"/>
      <c r="AK86" s="123"/>
      <c r="AL86" s="122">
        <f>GANJIL!AL87</f>
        <v>0</v>
      </c>
      <c r="AM86" s="123"/>
      <c r="AN86" s="123"/>
      <c r="AO86" s="122">
        <f>GENAP!AO87</f>
        <v>0</v>
      </c>
      <c r="AP86" s="123"/>
      <c r="AQ86" s="123"/>
      <c r="AR86" s="122">
        <f>GANJIL!AR87</f>
        <v>0</v>
      </c>
      <c r="AS86" s="123"/>
      <c r="AT86" s="123"/>
      <c r="AU86" s="122">
        <f>GENAP!AU87</f>
        <v>0</v>
      </c>
      <c r="AV86" s="123"/>
      <c r="AW86" s="123"/>
      <c r="AX86" s="122">
        <f>GANJIL!AX87</f>
        <v>0</v>
      </c>
      <c r="AY86" s="123"/>
      <c r="AZ86" s="123"/>
      <c r="BA86" s="122">
        <f>GENAP!BA87</f>
        <v>0</v>
      </c>
      <c r="BB86" s="123"/>
      <c r="BC86" s="123"/>
      <c r="BD86" s="112" t="s">
        <v>138</v>
      </c>
    </row>
    <row r="87" spans="2:56" x14ac:dyDescent="0.25">
      <c r="B87" s="235" t="s">
        <v>46</v>
      </c>
      <c r="C87" s="235"/>
      <c r="D87" s="235"/>
      <c r="E87" s="236" t="s">
        <v>98</v>
      </c>
      <c r="F87" s="116"/>
      <c r="G87" s="116">
        <v>1</v>
      </c>
      <c r="H87" s="116" t="s">
        <v>100</v>
      </c>
      <c r="I87" s="116"/>
      <c r="J87" s="116"/>
      <c r="K87" s="116"/>
      <c r="L87" s="228" t="s">
        <v>136</v>
      </c>
      <c r="M87" s="117"/>
      <c r="N87" s="231" t="s">
        <v>140</v>
      </c>
      <c r="O87" s="232"/>
      <c r="P87" s="232"/>
      <c r="Q87" s="232"/>
      <c r="R87" s="232"/>
      <c r="S87" s="232"/>
      <c r="T87" s="232"/>
      <c r="U87" s="232"/>
      <c r="V87" s="232"/>
      <c r="W87" s="232"/>
      <c r="X87" s="232"/>
      <c r="Y87" s="232"/>
      <c r="Z87" s="232"/>
      <c r="AA87" s="232"/>
      <c r="AB87" s="232"/>
      <c r="AC87" s="232"/>
      <c r="AD87" s="232"/>
      <c r="AE87" s="232"/>
      <c r="AF87" s="232"/>
      <c r="AG87" s="232"/>
      <c r="AH87" s="232"/>
      <c r="AI87" s="232"/>
      <c r="AJ87" s="232"/>
      <c r="AK87" s="232"/>
      <c r="AL87" s="232"/>
      <c r="AM87" s="232"/>
      <c r="AN87" s="232"/>
      <c r="AO87" s="232"/>
      <c r="AP87" s="232"/>
      <c r="AQ87" s="232"/>
      <c r="AR87" s="232"/>
      <c r="AS87" s="232"/>
      <c r="AT87" s="232"/>
      <c r="AU87" s="232"/>
      <c r="AV87" s="232"/>
      <c r="AW87" s="232"/>
      <c r="AX87" s="232"/>
      <c r="AY87" s="232"/>
      <c r="AZ87" s="232"/>
      <c r="BA87" s="232"/>
      <c r="BB87" s="232"/>
      <c r="BC87" s="232"/>
      <c r="BD87" s="112" t="s">
        <v>139</v>
      </c>
    </row>
    <row r="88" spans="2:56" x14ac:dyDescent="0.25">
      <c r="B88" s="119" t="s">
        <v>8</v>
      </c>
      <c r="C88" s="99" t="s">
        <v>9</v>
      </c>
      <c r="D88" s="99" t="s">
        <v>10</v>
      </c>
      <c r="E88" s="236"/>
      <c r="F88" s="116"/>
      <c r="G88" s="116" t="str">
        <f t="shared" ref="G88:G100" si="107">D88</f>
        <v>nilai</v>
      </c>
      <c r="H88" s="116" t="s">
        <v>122</v>
      </c>
      <c r="I88" s="116" t="s">
        <v>99</v>
      </c>
      <c r="J88" s="116" t="s">
        <v>129</v>
      </c>
      <c r="K88" s="116" t="s">
        <v>123</v>
      </c>
      <c r="L88" s="228"/>
      <c r="N88" s="122">
        <f>GANJIL!N89</f>
        <v>1</v>
      </c>
      <c r="O88" s="105"/>
      <c r="P88" s="105"/>
      <c r="Q88" s="122">
        <f>GENAP!Q89</f>
        <v>2</v>
      </c>
      <c r="R88" s="105"/>
      <c r="S88" s="105"/>
      <c r="T88" s="122">
        <f>GANJIL!T89</f>
        <v>3</v>
      </c>
      <c r="U88" s="105"/>
      <c r="V88" s="105"/>
      <c r="W88" s="122">
        <f>GENAP!W89</f>
        <v>4</v>
      </c>
      <c r="X88" s="105"/>
      <c r="Y88" s="105"/>
      <c r="Z88" s="122">
        <f>GANJIL!Z89</f>
        <v>5</v>
      </c>
      <c r="AA88" s="105"/>
      <c r="AB88" s="105"/>
      <c r="AC88" s="122">
        <f>GENAP!AC89</f>
        <v>6</v>
      </c>
      <c r="AD88" s="105"/>
      <c r="AE88" s="105"/>
      <c r="AF88" s="122">
        <f>GANJIL!AF89</f>
        <v>7</v>
      </c>
      <c r="AG88" s="105"/>
      <c r="AH88" s="105"/>
      <c r="AI88" s="122">
        <f>GENAP!AI89</f>
        <v>8</v>
      </c>
      <c r="AJ88" s="105"/>
      <c r="AK88" s="105"/>
      <c r="AL88" s="122">
        <f>GANJIL!AL89</f>
        <v>9</v>
      </c>
      <c r="AM88" s="105"/>
      <c r="AN88" s="105"/>
      <c r="AO88" s="122">
        <f>GENAP!AO89</f>
        <v>10</v>
      </c>
      <c r="AP88" s="105"/>
      <c r="AQ88" s="105"/>
      <c r="AR88" s="122">
        <f>GANJIL!AR89</f>
        <v>11</v>
      </c>
      <c r="AS88" s="105"/>
      <c r="AT88" s="105"/>
      <c r="AU88" s="122">
        <f>GENAP!AU89</f>
        <v>12</v>
      </c>
      <c r="AV88" s="105"/>
      <c r="AW88" s="105"/>
      <c r="AX88" s="122">
        <f>GANJIL!AX89</f>
        <v>13</v>
      </c>
      <c r="AY88" s="105"/>
      <c r="AZ88" s="105"/>
      <c r="BA88" s="122">
        <f>GENAP!BA89</f>
        <v>14</v>
      </c>
      <c r="BD88" s="112" t="s">
        <v>139</v>
      </c>
    </row>
    <row r="89" spans="2:56" x14ac:dyDescent="0.25">
      <c r="B89" s="141" t="str">
        <f>GENAP!B90</f>
        <v>PAI Pemikiran Islam</v>
      </c>
      <c r="C89" s="123">
        <f>GENAP!C90</f>
        <v>1</v>
      </c>
      <c r="D89" s="123">
        <f>GENAP!D90</f>
        <v>0</v>
      </c>
      <c r="E89" s="105">
        <f t="shared" ref="E89:E100" si="108">P89+S89+V89+Y89+AB89+AE89+AH89+AK89+AN89+AQ89+AT89+AW89+AZ89+BC89</f>
        <v>0</v>
      </c>
      <c r="F89" s="116">
        <f t="shared" ref="F89:F100" si="109">IF(AND(E89=0),0,C89)</f>
        <v>0</v>
      </c>
      <c r="G89" s="116">
        <f t="shared" si="107"/>
        <v>0</v>
      </c>
      <c r="H89" s="122">
        <f t="shared" ref="H89:H100" si="110">IF(AND(D89=$BF$3),$BG$3,IF(AND(D89=$BF$4),$BG$4,IF(AND(D89=$BF$5),$BG$5,IF(AND(D89=$BF$6),$BG$6,IF(AND(D89=$BF$7),$BG$7,IF(AND(D89=$BF$8),$BG$8,IF(AND(D89=$BF$9),$BG$9,IF(AND(D89=$BF$10),$BG$10))))))))</f>
        <v>0</v>
      </c>
      <c r="I89" s="116">
        <f t="shared" ref="I89:I100" si="111">H89*C89</f>
        <v>0</v>
      </c>
      <c r="J89" s="122">
        <f t="shared" ref="J89:J94" si="112">IF(AND(H89&gt;1),0,C89)</f>
        <v>1</v>
      </c>
      <c r="K89" s="122">
        <f t="shared" ref="K89:K100" si="113">IF(AND(J89=0),C89,0)</f>
        <v>0</v>
      </c>
      <c r="L89" s="122" t="str">
        <f t="shared" ref="L89:L100" si="114">IF(AND(J89=0),"lulus","belum")</f>
        <v>belum</v>
      </c>
      <c r="M89" s="123"/>
      <c r="N89" s="122">
        <f>GANJIL!N90</f>
        <v>0</v>
      </c>
      <c r="O89" s="116">
        <f>IF(AND(N89=$BJ$3),$C$89,0)</f>
        <v>0</v>
      </c>
      <c r="P89" s="116">
        <f t="shared" ref="P89:P100" si="115">IF(AND(N89&gt;0),1,0)</f>
        <v>0</v>
      </c>
      <c r="Q89" s="122">
        <f>GENAP!Q90</f>
        <v>0</v>
      </c>
      <c r="R89" s="116">
        <f>IF(AND(Q89=$BJ$3),$C$89,0)</f>
        <v>0</v>
      </c>
      <c r="S89" s="116">
        <f t="shared" ref="S89:S100" si="116">IF(AND(Q89&gt;0),1,0)</f>
        <v>0</v>
      </c>
      <c r="T89" s="122">
        <f>GANJIL!T90</f>
        <v>0</v>
      </c>
      <c r="U89" s="116">
        <f>IF(AND(T89=$BJ$3),$C$89,0)</f>
        <v>0</v>
      </c>
      <c r="V89" s="116">
        <f t="shared" ref="V89:V100" si="117">IF(AND(T89&gt;0),1,0)</f>
        <v>0</v>
      </c>
      <c r="W89" s="122">
        <f>GENAP!W90</f>
        <v>0</v>
      </c>
      <c r="X89" s="116">
        <f>IF(AND(W89=$BJ$3),$C$89,0)</f>
        <v>0</v>
      </c>
      <c r="Y89" s="116">
        <f t="shared" ref="Y89:Y100" si="118">IF(AND(W89&gt;0),1,0)</f>
        <v>0</v>
      </c>
      <c r="Z89" s="122">
        <f>GANJIL!Z90</f>
        <v>0</v>
      </c>
      <c r="AA89" s="116">
        <f>IF(AND(Z89=$BJ$3),$C$89,0)</f>
        <v>0</v>
      </c>
      <c r="AB89" s="116">
        <f t="shared" ref="AB89:AB100" si="119">IF(AND(Z89&gt;0),1,0)</f>
        <v>0</v>
      </c>
      <c r="AC89" s="122">
        <f>GENAP!AC90</f>
        <v>0</v>
      </c>
      <c r="AD89" s="116">
        <f>IF(AND(AC89=$BJ$3),$C$89,0)</f>
        <v>0</v>
      </c>
      <c r="AE89" s="116">
        <f t="shared" ref="AE89:AE100" si="120">IF(AND(AC89&gt;0),1,0)</f>
        <v>0</v>
      </c>
      <c r="AF89" s="122">
        <f>GANJIL!AF90</f>
        <v>0</v>
      </c>
      <c r="AG89" s="116">
        <f>IF(AND(AF89=$BJ$3),$C$89,0)</f>
        <v>0</v>
      </c>
      <c r="AH89" s="116">
        <f t="shared" ref="AH89:AH100" si="121">IF(AND(AF89&gt;0),1,0)</f>
        <v>0</v>
      </c>
      <c r="AI89" s="122">
        <f>GENAP!AI90</f>
        <v>0</v>
      </c>
      <c r="AJ89" s="116">
        <f>IF(AND(AI89=$BJ$3),$C$89,0)</f>
        <v>0</v>
      </c>
      <c r="AK89" s="116">
        <f t="shared" ref="AK89:AK100" si="122">IF(AND(AI89&gt;0),1,0)</f>
        <v>0</v>
      </c>
      <c r="AL89" s="122">
        <f>GANJIL!AL90</f>
        <v>0</v>
      </c>
      <c r="AM89" s="116">
        <f>IF(AND(AL89=$BJ$3),$C$89,0)</f>
        <v>0</v>
      </c>
      <c r="AN89" s="116">
        <f t="shared" ref="AN89:AN100" si="123">IF(AND(AL89&gt;0),1,0)</f>
        <v>0</v>
      </c>
      <c r="AO89" s="122">
        <f>GENAP!AO90</f>
        <v>0</v>
      </c>
      <c r="AP89" s="116">
        <f>IF(AND(AO89=$BJ$3),$C$89,0)</f>
        <v>0</v>
      </c>
      <c r="AQ89" s="116">
        <f t="shared" ref="AQ89:AQ100" si="124">IF(AND(AO89&gt;0),1,0)</f>
        <v>0</v>
      </c>
      <c r="AR89" s="122">
        <f>GANJIL!AR90</f>
        <v>0</v>
      </c>
      <c r="AS89" s="116">
        <f>IF(AND(AR89=$BJ$3),$C$89,0)</f>
        <v>0</v>
      </c>
      <c r="AT89" s="116">
        <f t="shared" ref="AT89:AT100" si="125">IF(AND(AR89&gt;0),1,0)</f>
        <v>0</v>
      </c>
      <c r="AU89" s="122">
        <f>GENAP!AU90</f>
        <v>0</v>
      </c>
      <c r="AV89" s="116">
        <f>IF(AND(AU89=$BJ$3),$C$89,0)</f>
        <v>0</v>
      </c>
      <c r="AW89" s="116">
        <f t="shared" ref="AW89:AW100" si="126">IF(AND(AU89&gt;0),1,0)</f>
        <v>0</v>
      </c>
      <c r="AX89" s="122">
        <f>GANJIL!AX90</f>
        <v>0</v>
      </c>
      <c r="AY89" s="116">
        <f>IF(AND(AX89=$BJ$3),$C$89,0)</f>
        <v>0</v>
      </c>
      <c r="AZ89" s="116">
        <f t="shared" ref="AZ89:AZ100" si="127">IF(AND(AX89&gt;0),1,0)</f>
        <v>0</v>
      </c>
      <c r="BA89" s="122">
        <f>GENAP!BA90</f>
        <v>0</v>
      </c>
      <c r="BB89" s="116">
        <f>IF(AND(BA89=$BJ$3),$C$89,0)</f>
        <v>0</v>
      </c>
      <c r="BC89" s="116">
        <f t="shared" ref="BC89:BC100" si="128">IF(AND(BA89&gt;0),1,0)</f>
        <v>0</v>
      </c>
      <c r="BD89" s="112" t="s">
        <v>139</v>
      </c>
    </row>
    <row r="90" spans="2:56" x14ac:dyDescent="0.25">
      <c r="B90" s="141" t="str">
        <f>GENAP!B91</f>
        <v>Metode Penelitian</v>
      </c>
      <c r="C90" s="123">
        <f>GENAP!C91</f>
        <v>2</v>
      </c>
      <c r="D90" s="123">
        <f>GENAP!D91</f>
        <v>0</v>
      </c>
      <c r="E90" s="105">
        <f t="shared" si="108"/>
        <v>0</v>
      </c>
      <c r="F90" s="116">
        <f t="shared" si="109"/>
        <v>0</v>
      </c>
      <c r="G90" s="116">
        <f t="shared" si="107"/>
        <v>0</v>
      </c>
      <c r="H90" s="122">
        <f t="shared" si="110"/>
        <v>0</v>
      </c>
      <c r="I90" s="116">
        <f t="shared" si="111"/>
        <v>0</v>
      </c>
      <c r="J90" s="122">
        <f t="shared" si="112"/>
        <v>2</v>
      </c>
      <c r="K90" s="122">
        <f t="shared" si="113"/>
        <v>0</v>
      </c>
      <c r="L90" s="122" t="str">
        <f t="shared" si="114"/>
        <v>belum</v>
      </c>
      <c r="M90" s="123"/>
      <c r="N90" s="122">
        <f>GANJIL!N91</f>
        <v>0</v>
      </c>
      <c r="O90" s="116">
        <f>IF(AND(N90=$BJ$3),$C$90,0)</f>
        <v>0</v>
      </c>
      <c r="P90" s="116">
        <f t="shared" si="115"/>
        <v>0</v>
      </c>
      <c r="Q90" s="122">
        <f>GENAP!Q91</f>
        <v>0</v>
      </c>
      <c r="R90" s="116">
        <f>IF(AND(Q90=$BJ$3),$C$90,0)</f>
        <v>0</v>
      </c>
      <c r="S90" s="116">
        <f t="shared" si="116"/>
        <v>0</v>
      </c>
      <c r="T90" s="122">
        <f>GANJIL!T91</f>
        <v>0</v>
      </c>
      <c r="U90" s="116">
        <f>IF(AND(T90=$BJ$3),$C$90,0)</f>
        <v>0</v>
      </c>
      <c r="V90" s="116">
        <f t="shared" si="117"/>
        <v>0</v>
      </c>
      <c r="W90" s="122">
        <f>GENAP!W91</f>
        <v>0</v>
      </c>
      <c r="X90" s="116">
        <f>IF(AND(W90=$BJ$3),$C$90,0)</f>
        <v>0</v>
      </c>
      <c r="Y90" s="116">
        <f t="shared" si="118"/>
        <v>0</v>
      </c>
      <c r="Z90" s="122">
        <f>GANJIL!Z91</f>
        <v>0</v>
      </c>
      <c r="AA90" s="116">
        <f>IF(AND(Z90=$BJ$3),$C$90,0)</f>
        <v>0</v>
      </c>
      <c r="AB90" s="116">
        <f t="shared" si="119"/>
        <v>0</v>
      </c>
      <c r="AC90" s="122">
        <f>GENAP!AC91</f>
        <v>0</v>
      </c>
      <c r="AD90" s="116">
        <f>IF(AND(AC90=$BJ$3),$C$90,0)</f>
        <v>0</v>
      </c>
      <c r="AE90" s="116">
        <f t="shared" si="120"/>
        <v>0</v>
      </c>
      <c r="AF90" s="122">
        <f>GANJIL!AF91</f>
        <v>0</v>
      </c>
      <c r="AG90" s="116">
        <f>IF(AND(AF90=$BJ$3),$C$90,0)</f>
        <v>0</v>
      </c>
      <c r="AH90" s="116">
        <f t="shared" si="121"/>
        <v>0</v>
      </c>
      <c r="AI90" s="122">
        <f>GENAP!AI91</f>
        <v>0</v>
      </c>
      <c r="AJ90" s="116">
        <f>IF(AND(AI90=$BJ$3),$C$90,0)</f>
        <v>0</v>
      </c>
      <c r="AK90" s="116">
        <f t="shared" si="122"/>
        <v>0</v>
      </c>
      <c r="AL90" s="122">
        <f>GANJIL!AL91</f>
        <v>0</v>
      </c>
      <c r="AM90" s="116">
        <f>IF(AND(AL90=$BJ$3),$C$90,0)</f>
        <v>0</v>
      </c>
      <c r="AN90" s="116">
        <f t="shared" si="123"/>
        <v>0</v>
      </c>
      <c r="AO90" s="122">
        <f>GENAP!AO91</f>
        <v>0</v>
      </c>
      <c r="AP90" s="116">
        <f>IF(AND(AO90=$BJ$3),$C$90,0)</f>
        <v>0</v>
      </c>
      <c r="AQ90" s="116">
        <f t="shared" si="124"/>
        <v>0</v>
      </c>
      <c r="AR90" s="122">
        <f>GANJIL!AR91</f>
        <v>0</v>
      </c>
      <c r="AS90" s="116">
        <f>IF(AND(AR90=$BJ$3),$C$90,0)</f>
        <v>0</v>
      </c>
      <c r="AT90" s="116">
        <f t="shared" si="125"/>
        <v>0</v>
      </c>
      <c r="AU90" s="122">
        <f>GENAP!AU91</f>
        <v>0</v>
      </c>
      <c r="AV90" s="116">
        <f>IF(AND(AU90=$BJ$3),$C$90,0)</f>
        <v>0</v>
      </c>
      <c r="AW90" s="116">
        <f t="shared" si="126"/>
        <v>0</v>
      </c>
      <c r="AX90" s="122">
        <f>GANJIL!AX91</f>
        <v>0</v>
      </c>
      <c r="AY90" s="116">
        <f>IF(AND(AX90=$BJ$3),$C$90,0)</f>
        <v>0</v>
      </c>
      <c r="AZ90" s="116">
        <f t="shared" si="127"/>
        <v>0</v>
      </c>
      <c r="BA90" s="122">
        <f>GENAP!BA91</f>
        <v>0</v>
      </c>
      <c r="BB90" s="116">
        <f>IF(AND(BA90=$BJ$3),$C$90,0)</f>
        <v>0</v>
      </c>
      <c r="BC90" s="116">
        <f t="shared" si="128"/>
        <v>0</v>
      </c>
      <c r="BD90" s="112" t="s">
        <v>139</v>
      </c>
    </row>
    <row r="91" spans="2:56" x14ac:dyDescent="0.25">
      <c r="B91" s="141" t="str">
        <f>GENAP!B92</f>
        <v>Farmakologi Toksikologi II</v>
      </c>
      <c r="C91" s="123">
        <f>GENAP!C92</f>
        <v>2</v>
      </c>
      <c r="D91" s="123">
        <f>GENAP!D92</f>
        <v>0</v>
      </c>
      <c r="E91" s="105">
        <f t="shared" si="108"/>
        <v>0</v>
      </c>
      <c r="F91" s="116">
        <f t="shared" si="109"/>
        <v>0</v>
      </c>
      <c r="G91" s="116">
        <f t="shared" si="107"/>
        <v>0</v>
      </c>
      <c r="H91" s="122">
        <f t="shared" si="110"/>
        <v>0</v>
      </c>
      <c r="I91" s="116">
        <f t="shared" si="111"/>
        <v>0</v>
      </c>
      <c r="J91" s="122">
        <f t="shared" si="112"/>
        <v>2</v>
      </c>
      <c r="K91" s="122">
        <f t="shared" si="113"/>
        <v>0</v>
      </c>
      <c r="L91" s="122" t="str">
        <f t="shared" si="114"/>
        <v>belum</v>
      </c>
      <c r="M91" s="123"/>
      <c r="N91" s="122">
        <f>GANJIL!N92</f>
        <v>0</v>
      </c>
      <c r="O91" s="116">
        <f>IF(AND(N91=$BJ$3),$C$91,0)</f>
        <v>0</v>
      </c>
      <c r="P91" s="116">
        <f t="shared" si="115"/>
        <v>0</v>
      </c>
      <c r="Q91" s="122">
        <f>GENAP!Q92</f>
        <v>0</v>
      </c>
      <c r="R91" s="116">
        <f>IF(AND(Q91=$BJ$3),$C$91,0)</f>
        <v>0</v>
      </c>
      <c r="S91" s="116">
        <f t="shared" si="116"/>
        <v>0</v>
      </c>
      <c r="T91" s="122">
        <f>GANJIL!T92</f>
        <v>0</v>
      </c>
      <c r="U91" s="116">
        <f>IF(AND(T91=$BJ$3),$C$91,0)</f>
        <v>0</v>
      </c>
      <c r="V91" s="116">
        <f t="shared" si="117"/>
        <v>0</v>
      </c>
      <c r="W91" s="122">
        <f>GENAP!W92</f>
        <v>0</v>
      </c>
      <c r="X91" s="116">
        <f>IF(AND(W91=$BJ$3),$C$91,0)</f>
        <v>0</v>
      </c>
      <c r="Y91" s="116">
        <f t="shared" si="118"/>
        <v>0</v>
      </c>
      <c r="Z91" s="122">
        <f>GANJIL!Z92</f>
        <v>0</v>
      </c>
      <c r="AA91" s="116">
        <f>IF(AND(Z91=$BJ$3),$C$91,0)</f>
        <v>0</v>
      </c>
      <c r="AB91" s="116">
        <f t="shared" si="119"/>
        <v>0</v>
      </c>
      <c r="AC91" s="122">
        <f>GENAP!AC92</f>
        <v>0</v>
      </c>
      <c r="AD91" s="116">
        <f>IF(AND(AC91=$BJ$3),$C$91,0)</f>
        <v>0</v>
      </c>
      <c r="AE91" s="116">
        <f t="shared" si="120"/>
        <v>0</v>
      </c>
      <c r="AF91" s="122">
        <f>GANJIL!AF92</f>
        <v>0</v>
      </c>
      <c r="AG91" s="116">
        <f>IF(AND(AF91=$BJ$3),$C$91,0)</f>
        <v>0</v>
      </c>
      <c r="AH91" s="116">
        <f t="shared" si="121"/>
        <v>0</v>
      </c>
      <c r="AI91" s="122">
        <f>GENAP!AI92</f>
        <v>0</v>
      </c>
      <c r="AJ91" s="116">
        <f>IF(AND(AI91=$BJ$3),$C$91,0)</f>
        <v>0</v>
      </c>
      <c r="AK91" s="116">
        <f t="shared" si="122"/>
        <v>0</v>
      </c>
      <c r="AL91" s="122">
        <f>GANJIL!AL92</f>
        <v>0</v>
      </c>
      <c r="AM91" s="116">
        <f>IF(AND(AL91=$BJ$3),$C$91,0)</f>
        <v>0</v>
      </c>
      <c r="AN91" s="116">
        <f t="shared" si="123"/>
        <v>0</v>
      </c>
      <c r="AO91" s="122">
        <f>GENAP!AO92</f>
        <v>0</v>
      </c>
      <c r="AP91" s="116">
        <f>IF(AND(AO91=$BJ$3),$C$91,0)</f>
        <v>0</v>
      </c>
      <c r="AQ91" s="116">
        <f t="shared" si="124"/>
        <v>0</v>
      </c>
      <c r="AR91" s="122">
        <f>GANJIL!AR92</f>
        <v>0</v>
      </c>
      <c r="AS91" s="116">
        <f>IF(AND(AR91=$BJ$3),$C$91,0)</f>
        <v>0</v>
      </c>
      <c r="AT91" s="116">
        <f t="shared" si="125"/>
        <v>0</v>
      </c>
      <c r="AU91" s="122">
        <f>GENAP!AU92</f>
        <v>0</v>
      </c>
      <c r="AV91" s="116">
        <f>IF(AND(AU91=$BJ$3),$C$91,0)</f>
        <v>0</v>
      </c>
      <c r="AW91" s="116">
        <f t="shared" si="126"/>
        <v>0</v>
      </c>
      <c r="AX91" s="122">
        <f>GANJIL!AX92</f>
        <v>0</v>
      </c>
      <c r="AY91" s="116">
        <f>IF(AND(AX91=$BJ$3),$C$91,0)</f>
        <v>0</v>
      </c>
      <c r="AZ91" s="116">
        <f t="shared" si="127"/>
        <v>0</v>
      </c>
      <c r="BA91" s="122">
        <f>GENAP!BA92</f>
        <v>0</v>
      </c>
      <c r="BB91" s="116">
        <f>IF(AND(BA91=$BJ$3),$C$91,0)</f>
        <v>0</v>
      </c>
      <c r="BC91" s="116">
        <f t="shared" si="128"/>
        <v>0</v>
      </c>
      <c r="BD91" s="112" t="s">
        <v>139</v>
      </c>
    </row>
    <row r="92" spans="2:56" x14ac:dyDescent="0.25">
      <c r="B92" s="141" t="str">
        <f>GENAP!B93</f>
        <v>Praktikum Farmakologi Toksikologi II</v>
      </c>
      <c r="C92" s="123">
        <f>GENAP!C93</f>
        <v>1</v>
      </c>
      <c r="D92" s="123">
        <f>GENAP!D93</f>
        <v>0</v>
      </c>
      <c r="E92" s="105">
        <f t="shared" si="108"/>
        <v>0</v>
      </c>
      <c r="F92" s="116">
        <f t="shared" si="109"/>
        <v>0</v>
      </c>
      <c r="G92" s="116">
        <f t="shared" si="107"/>
        <v>0</v>
      </c>
      <c r="H92" s="122">
        <f t="shared" si="110"/>
        <v>0</v>
      </c>
      <c r="I92" s="116">
        <f t="shared" si="111"/>
        <v>0</v>
      </c>
      <c r="J92" s="122">
        <f t="shared" si="112"/>
        <v>1</v>
      </c>
      <c r="K92" s="122">
        <f t="shared" si="113"/>
        <v>0</v>
      </c>
      <c r="L92" s="122" t="str">
        <f t="shared" si="114"/>
        <v>belum</v>
      </c>
      <c r="M92" s="123"/>
      <c r="N92" s="122">
        <f>GANJIL!N93</f>
        <v>0</v>
      </c>
      <c r="O92" s="116">
        <f>IF(AND(N92=$BJ$3),$C$92,0)</f>
        <v>0</v>
      </c>
      <c r="P92" s="116">
        <f t="shared" si="115"/>
        <v>0</v>
      </c>
      <c r="Q92" s="122">
        <f>GENAP!Q93</f>
        <v>0</v>
      </c>
      <c r="R92" s="116">
        <f>IF(AND(Q92=$BJ$3),$C$92,0)</f>
        <v>0</v>
      </c>
      <c r="S92" s="116">
        <f t="shared" si="116"/>
        <v>0</v>
      </c>
      <c r="T92" s="122">
        <f>GANJIL!T93</f>
        <v>0</v>
      </c>
      <c r="U92" s="116">
        <f>IF(AND(T92=$BJ$3),$C$92,0)</f>
        <v>0</v>
      </c>
      <c r="V92" s="116">
        <f t="shared" si="117"/>
        <v>0</v>
      </c>
      <c r="W92" s="122">
        <f>GENAP!W93</f>
        <v>0</v>
      </c>
      <c r="X92" s="116">
        <f>IF(AND(W92=$BJ$3),$C$92,0)</f>
        <v>0</v>
      </c>
      <c r="Y92" s="116">
        <f t="shared" si="118"/>
        <v>0</v>
      </c>
      <c r="Z92" s="122">
        <f>GANJIL!Z93</f>
        <v>0</v>
      </c>
      <c r="AA92" s="116">
        <f>IF(AND(Z92=$BJ$3),$C$92,0)</f>
        <v>0</v>
      </c>
      <c r="AB92" s="116">
        <f t="shared" si="119"/>
        <v>0</v>
      </c>
      <c r="AC92" s="122">
        <f>GENAP!AC93</f>
        <v>0</v>
      </c>
      <c r="AD92" s="116">
        <f>IF(AND(AC92=$BJ$3),$C$92,0)</f>
        <v>0</v>
      </c>
      <c r="AE92" s="116">
        <f t="shared" si="120"/>
        <v>0</v>
      </c>
      <c r="AF92" s="122">
        <f>GANJIL!AF93</f>
        <v>0</v>
      </c>
      <c r="AG92" s="116">
        <f>IF(AND(AF92=$BJ$3),$C$92,0)</f>
        <v>0</v>
      </c>
      <c r="AH92" s="116">
        <f t="shared" si="121"/>
        <v>0</v>
      </c>
      <c r="AI92" s="122">
        <f>GENAP!AI93</f>
        <v>0</v>
      </c>
      <c r="AJ92" s="116">
        <f>IF(AND(AI92=$BJ$3),$C$92,0)</f>
        <v>0</v>
      </c>
      <c r="AK92" s="116">
        <f t="shared" si="122"/>
        <v>0</v>
      </c>
      <c r="AL92" s="122">
        <f>GANJIL!AL93</f>
        <v>0</v>
      </c>
      <c r="AM92" s="116">
        <f>IF(AND(AL92=$BJ$3),$C$92,0)</f>
        <v>0</v>
      </c>
      <c r="AN92" s="116">
        <f t="shared" si="123"/>
        <v>0</v>
      </c>
      <c r="AO92" s="122">
        <f>GENAP!AO93</f>
        <v>0</v>
      </c>
      <c r="AP92" s="116">
        <f>IF(AND(AO92=$BJ$3),$C$92,0)</f>
        <v>0</v>
      </c>
      <c r="AQ92" s="116">
        <f t="shared" si="124"/>
        <v>0</v>
      </c>
      <c r="AR92" s="122">
        <f>GANJIL!AR93</f>
        <v>0</v>
      </c>
      <c r="AS92" s="116">
        <f>IF(AND(AR92=$BJ$3),$C$92,0)</f>
        <v>0</v>
      </c>
      <c r="AT92" s="116">
        <f t="shared" si="125"/>
        <v>0</v>
      </c>
      <c r="AU92" s="122">
        <f>GENAP!AU93</f>
        <v>0</v>
      </c>
      <c r="AV92" s="116">
        <f>IF(AND(AU92=$BJ$3),$C$92,0)</f>
        <v>0</v>
      </c>
      <c r="AW92" s="116">
        <f t="shared" si="126"/>
        <v>0</v>
      </c>
      <c r="AX92" s="122">
        <f>GANJIL!AX93</f>
        <v>0</v>
      </c>
      <c r="AY92" s="116">
        <f>IF(AND(AX92=$BJ$3),$C$92,0)</f>
        <v>0</v>
      </c>
      <c r="AZ92" s="116">
        <f t="shared" si="127"/>
        <v>0</v>
      </c>
      <c r="BA92" s="122">
        <f>GENAP!BA93</f>
        <v>0</v>
      </c>
      <c r="BB92" s="116">
        <f>IF(AND(BA92=$BJ$3),$C$92,0)</f>
        <v>0</v>
      </c>
      <c r="BC92" s="116">
        <f t="shared" si="128"/>
        <v>0</v>
      </c>
      <c r="BD92" s="112" t="s">
        <v>139</v>
      </c>
    </row>
    <row r="93" spans="2:56" x14ac:dyDescent="0.25">
      <c r="B93" s="141" t="str">
        <f>GENAP!B94</f>
        <v>Teknologi Sediaan Solida</v>
      </c>
      <c r="C93" s="123">
        <f>GENAP!C94</f>
        <v>2</v>
      </c>
      <c r="D93" s="123">
        <f>GENAP!D94</f>
        <v>0</v>
      </c>
      <c r="E93" s="105">
        <f t="shared" si="108"/>
        <v>0</v>
      </c>
      <c r="F93" s="116">
        <f t="shared" si="109"/>
        <v>0</v>
      </c>
      <c r="G93" s="116">
        <f t="shared" si="107"/>
        <v>0</v>
      </c>
      <c r="H93" s="122">
        <f t="shared" si="110"/>
        <v>0</v>
      </c>
      <c r="I93" s="116">
        <f t="shared" si="111"/>
        <v>0</v>
      </c>
      <c r="J93" s="122">
        <f t="shared" si="112"/>
        <v>2</v>
      </c>
      <c r="K93" s="122">
        <f t="shared" si="113"/>
        <v>0</v>
      </c>
      <c r="L93" s="122" t="str">
        <f t="shared" si="114"/>
        <v>belum</v>
      </c>
      <c r="M93" s="123"/>
      <c r="N93" s="122">
        <f>GANJIL!N94</f>
        <v>0</v>
      </c>
      <c r="O93" s="116">
        <f>IF(AND(N93=$BJ$3),$C$93,0)</f>
        <v>0</v>
      </c>
      <c r="P93" s="116">
        <f t="shared" si="115"/>
        <v>0</v>
      </c>
      <c r="Q93" s="122">
        <f>GENAP!Q94</f>
        <v>0</v>
      </c>
      <c r="R93" s="116">
        <f>IF(AND(Q93=$BJ$3),$C$93,0)</f>
        <v>0</v>
      </c>
      <c r="S93" s="116">
        <f t="shared" si="116"/>
        <v>0</v>
      </c>
      <c r="T93" s="122">
        <f>GANJIL!T94</f>
        <v>0</v>
      </c>
      <c r="U93" s="116">
        <f>IF(AND(T93=$BJ$3),$C$93,0)</f>
        <v>0</v>
      </c>
      <c r="V93" s="116">
        <f t="shared" si="117"/>
        <v>0</v>
      </c>
      <c r="W93" s="122">
        <f>GENAP!W94</f>
        <v>0</v>
      </c>
      <c r="X93" s="116">
        <f>IF(AND(W93=$BJ$3),$C$93,0)</f>
        <v>0</v>
      </c>
      <c r="Y93" s="116">
        <f t="shared" si="118"/>
        <v>0</v>
      </c>
      <c r="Z93" s="122">
        <f>GANJIL!Z94</f>
        <v>0</v>
      </c>
      <c r="AA93" s="116">
        <f>IF(AND(Z93=$BJ$3),$C$93,0)</f>
        <v>0</v>
      </c>
      <c r="AB93" s="116">
        <f t="shared" si="119"/>
        <v>0</v>
      </c>
      <c r="AC93" s="122">
        <f>GENAP!AC94</f>
        <v>0</v>
      </c>
      <c r="AD93" s="116">
        <f>IF(AND(AC93=$BJ$3),$C$93,0)</f>
        <v>0</v>
      </c>
      <c r="AE93" s="116">
        <f t="shared" si="120"/>
        <v>0</v>
      </c>
      <c r="AF93" s="122">
        <f>GANJIL!AF94</f>
        <v>0</v>
      </c>
      <c r="AG93" s="116">
        <f>IF(AND(AF93=$BJ$3),$C$93,0)</f>
        <v>0</v>
      </c>
      <c r="AH93" s="116">
        <f t="shared" si="121"/>
        <v>0</v>
      </c>
      <c r="AI93" s="122">
        <f>GENAP!AI94</f>
        <v>0</v>
      </c>
      <c r="AJ93" s="116">
        <f>IF(AND(AI93=$BJ$3),$C$93,0)</f>
        <v>0</v>
      </c>
      <c r="AK93" s="116">
        <f t="shared" si="122"/>
        <v>0</v>
      </c>
      <c r="AL93" s="122">
        <f>GANJIL!AL94</f>
        <v>0</v>
      </c>
      <c r="AM93" s="116">
        <f>IF(AND(AL93=$BJ$3),$C$93,0)</f>
        <v>0</v>
      </c>
      <c r="AN93" s="116">
        <f t="shared" si="123"/>
        <v>0</v>
      </c>
      <c r="AO93" s="122">
        <f>GENAP!AO94</f>
        <v>0</v>
      </c>
      <c r="AP93" s="116">
        <f>IF(AND(AO93=$BJ$3),$C$93,0)</f>
        <v>0</v>
      </c>
      <c r="AQ93" s="116">
        <f t="shared" si="124"/>
        <v>0</v>
      </c>
      <c r="AR93" s="122">
        <f>GANJIL!AR94</f>
        <v>0</v>
      </c>
      <c r="AS93" s="116">
        <f>IF(AND(AR93=$BJ$3),$C$93,0)</f>
        <v>0</v>
      </c>
      <c r="AT93" s="116">
        <f t="shared" si="125"/>
        <v>0</v>
      </c>
      <c r="AU93" s="122">
        <f>GENAP!AU94</f>
        <v>0</v>
      </c>
      <c r="AV93" s="116">
        <f>IF(AND(AU93=$BJ$3),$C$93,0)</f>
        <v>0</v>
      </c>
      <c r="AW93" s="116">
        <f t="shared" si="126"/>
        <v>0</v>
      </c>
      <c r="AX93" s="122">
        <f>GANJIL!AX94</f>
        <v>0</v>
      </c>
      <c r="AY93" s="116">
        <f>IF(AND(AX93=$BJ$3),$C$93,0)</f>
        <v>0</v>
      </c>
      <c r="AZ93" s="116">
        <f t="shared" si="127"/>
        <v>0</v>
      </c>
      <c r="BA93" s="122">
        <f>GENAP!BA94</f>
        <v>0</v>
      </c>
      <c r="BB93" s="116">
        <f>IF(AND(BA93=$BJ$3),$C$93,0)</f>
        <v>0</v>
      </c>
      <c r="BC93" s="116">
        <f t="shared" si="128"/>
        <v>0</v>
      </c>
      <c r="BD93" s="112" t="s">
        <v>139</v>
      </c>
    </row>
    <row r="94" spans="2:56" x14ac:dyDescent="0.25">
      <c r="B94" s="141" t="str">
        <f>GENAP!B95</f>
        <v>Praktikum Sediaan Solida</v>
      </c>
      <c r="C94" s="123">
        <f>GENAP!C95</f>
        <v>1</v>
      </c>
      <c r="D94" s="123">
        <f>GENAP!D95</f>
        <v>0</v>
      </c>
      <c r="E94" s="105">
        <f t="shared" si="108"/>
        <v>0</v>
      </c>
      <c r="F94" s="116">
        <f t="shared" si="109"/>
        <v>0</v>
      </c>
      <c r="G94" s="116">
        <f t="shared" si="107"/>
        <v>0</v>
      </c>
      <c r="H94" s="122">
        <f t="shared" si="110"/>
        <v>0</v>
      </c>
      <c r="I94" s="116">
        <f t="shared" si="111"/>
        <v>0</v>
      </c>
      <c r="J94" s="122">
        <f t="shared" si="112"/>
        <v>1</v>
      </c>
      <c r="K94" s="122">
        <f t="shared" si="113"/>
        <v>0</v>
      </c>
      <c r="L94" s="122" t="str">
        <f t="shared" si="114"/>
        <v>belum</v>
      </c>
      <c r="M94" s="123"/>
      <c r="N94" s="122">
        <f>GANJIL!N95</f>
        <v>0</v>
      </c>
      <c r="O94" s="116">
        <f>IF(AND(N94=$BJ$3),$C$94,0)</f>
        <v>0</v>
      </c>
      <c r="P94" s="116">
        <f t="shared" si="115"/>
        <v>0</v>
      </c>
      <c r="Q94" s="122">
        <f>GENAP!Q95</f>
        <v>0</v>
      </c>
      <c r="R94" s="116">
        <f>IF(AND(Q94=$BJ$3),$C$94,0)</f>
        <v>0</v>
      </c>
      <c r="S94" s="116">
        <f t="shared" si="116"/>
        <v>0</v>
      </c>
      <c r="T94" s="122">
        <f>GANJIL!T95</f>
        <v>0</v>
      </c>
      <c r="U94" s="116">
        <f>IF(AND(T94=$BJ$3),$C$94,0)</f>
        <v>0</v>
      </c>
      <c r="V94" s="116">
        <f t="shared" si="117"/>
        <v>0</v>
      </c>
      <c r="W94" s="122">
        <f>GENAP!W95</f>
        <v>0</v>
      </c>
      <c r="X94" s="116">
        <f>IF(AND(W94=$BJ$3),$C$94,0)</f>
        <v>0</v>
      </c>
      <c r="Y94" s="116">
        <f t="shared" si="118"/>
        <v>0</v>
      </c>
      <c r="Z94" s="122">
        <f>GANJIL!Z95</f>
        <v>0</v>
      </c>
      <c r="AA94" s="116">
        <f>IF(AND(Z94=$BJ$3),$C$94,0)</f>
        <v>0</v>
      </c>
      <c r="AB94" s="116">
        <f t="shared" si="119"/>
        <v>0</v>
      </c>
      <c r="AC94" s="122">
        <f>GENAP!AC95</f>
        <v>0</v>
      </c>
      <c r="AD94" s="116">
        <f>IF(AND(AC94=$BJ$3),$C$94,0)</f>
        <v>0</v>
      </c>
      <c r="AE94" s="116">
        <f t="shared" si="120"/>
        <v>0</v>
      </c>
      <c r="AF94" s="122">
        <f>GANJIL!AF95</f>
        <v>0</v>
      </c>
      <c r="AG94" s="116">
        <f>IF(AND(AF94=$BJ$3),$C$94,0)</f>
        <v>0</v>
      </c>
      <c r="AH94" s="116">
        <f t="shared" si="121"/>
        <v>0</v>
      </c>
      <c r="AI94" s="122">
        <f>GENAP!AI95</f>
        <v>0</v>
      </c>
      <c r="AJ94" s="116">
        <f>IF(AND(AI94=$BJ$3),$C$94,0)</f>
        <v>0</v>
      </c>
      <c r="AK94" s="116">
        <f t="shared" si="122"/>
        <v>0</v>
      </c>
      <c r="AL94" s="122">
        <f>GANJIL!AL95</f>
        <v>0</v>
      </c>
      <c r="AM94" s="116">
        <f>IF(AND(AL94=$BJ$3),$C$94,0)</f>
        <v>0</v>
      </c>
      <c r="AN94" s="116">
        <f t="shared" si="123"/>
        <v>0</v>
      </c>
      <c r="AO94" s="122">
        <f>GENAP!AO95</f>
        <v>0</v>
      </c>
      <c r="AP94" s="116">
        <f>IF(AND(AO94=$BJ$3),$C$94,0)</f>
        <v>0</v>
      </c>
      <c r="AQ94" s="116">
        <f t="shared" si="124"/>
        <v>0</v>
      </c>
      <c r="AR94" s="122">
        <f>GANJIL!AR95</f>
        <v>0</v>
      </c>
      <c r="AS94" s="116">
        <f>IF(AND(AR94=$BJ$3),$C$94,0)</f>
        <v>0</v>
      </c>
      <c r="AT94" s="116">
        <f t="shared" si="125"/>
        <v>0</v>
      </c>
      <c r="AU94" s="122">
        <f>GENAP!AU95</f>
        <v>0</v>
      </c>
      <c r="AV94" s="116">
        <f>IF(AND(AU94=$BJ$3),$C$94,0)</f>
        <v>0</v>
      </c>
      <c r="AW94" s="116">
        <f t="shared" si="126"/>
        <v>0</v>
      </c>
      <c r="AX94" s="122">
        <f>GANJIL!AX95</f>
        <v>0</v>
      </c>
      <c r="AY94" s="116">
        <f>IF(AND(AX94=$BJ$3),$C$94,0)</f>
        <v>0</v>
      </c>
      <c r="AZ94" s="116">
        <f t="shared" si="127"/>
        <v>0</v>
      </c>
      <c r="BA94" s="122">
        <f>GENAP!BA95</f>
        <v>0</v>
      </c>
      <c r="BB94" s="116">
        <f>IF(AND(BA94=$BJ$3),$C$94,0)</f>
        <v>0</v>
      </c>
      <c r="BC94" s="116">
        <f t="shared" si="128"/>
        <v>0</v>
      </c>
      <c r="BD94" s="112" t="s">
        <v>139</v>
      </c>
    </row>
    <row r="95" spans="2:56" x14ac:dyDescent="0.25">
      <c r="B95" s="141" t="str">
        <f>GENAP!B96</f>
        <v>Bioteknologi</v>
      </c>
      <c r="C95" s="123">
        <f>GENAP!C96</f>
        <v>2</v>
      </c>
      <c r="D95" s="123">
        <f>GENAP!D96</f>
        <v>0</v>
      </c>
      <c r="E95" s="105">
        <f t="shared" si="108"/>
        <v>0</v>
      </c>
      <c r="F95" s="116">
        <f t="shared" si="109"/>
        <v>0</v>
      </c>
      <c r="G95" s="116">
        <f t="shared" si="107"/>
        <v>0</v>
      </c>
      <c r="H95" s="122">
        <f t="shared" si="110"/>
        <v>0</v>
      </c>
      <c r="I95" s="116">
        <f t="shared" si="111"/>
        <v>0</v>
      </c>
      <c r="J95" s="122">
        <f>IF(AND(H95=0),C95,0)</f>
        <v>2</v>
      </c>
      <c r="K95" s="122">
        <f t="shared" si="113"/>
        <v>0</v>
      </c>
      <c r="L95" s="122" t="str">
        <f t="shared" si="114"/>
        <v>belum</v>
      </c>
      <c r="M95" s="123"/>
      <c r="N95" s="122">
        <f>GANJIL!N96</f>
        <v>0</v>
      </c>
      <c r="O95" s="116">
        <f>IF(AND(N95=$BJ$3),$C$95,0)</f>
        <v>0</v>
      </c>
      <c r="P95" s="116">
        <f t="shared" si="115"/>
        <v>0</v>
      </c>
      <c r="Q95" s="122">
        <f>GENAP!Q96</f>
        <v>0</v>
      </c>
      <c r="R95" s="116">
        <f>IF(AND(Q95=$BJ$3),$C$95,0)</f>
        <v>0</v>
      </c>
      <c r="S95" s="116">
        <f t="shared" si="116"/>
        <v>0</v>
      </c>
      <c r="T95" s="122">
        <f>GANJIL!T96</f>
        <v>0</v>
      </c>
      <c r="U95" s="116">
        <f>IF(AND(T95=$BJ$3),$C$95,0)</f>
        <v>0</v>
      </c>
      <c r="V95" s="116">
        <f t="shared" si="117"/>
        <v>0</v>
      </c>
      <c r="W95" s="122">
        <f>GENAP!W96</f>
        <v>0</v>
      </c>
      <c r="X95" s="116">
        <f>IF(AND(W95=$BJ$3),$C$95,0)</f>
        <v>0</v>
      </c>
      <c r="Y95" s="116">
        <f t="shared" si="118"/>
        <v>0</v>
      </c>
      <c r="Z95" s="122">
        <f>GANJIL!Z96</f>
        <v>0</v>
      </c>
      <c r="AA95" s="116">
        <f>IF(AND(Z95=$BJ$3),$C$95,0)</f>
        <v>0</v>
      </c>
      <c r="AB95" s="116">
        <f t="shared" si="119"/>
        <v>0</v>
      </c>
      <c r="AC95" s="122">
        <f>GENAP!AC96</f>
        <v>0</v>
      </c>
      <c r="AD95" s="116">
        <f>IF(AND(AC95=$BJ$3),$C$95,0)</f>
        <v>0</v>
      </c>
      <c r="AE95" s="116">
        <f t="shared" si="120"/>
        <v>0</v>
      </c>
      <c r="AF95" s="122">
        <f>GANJIL!AF96</f>
        <v>0</v>
      </c>
      <c r="AG95" s="116">
        <f>IF(AND(AF95=$BJ$3),$C$95,0)</f>
        <v>0</v>
      </c>
      <c r="AH95" s="116">
        <f t="shared" si="121"/>
        <v>0</v>
      </c>
      <c r="AI95" s="122">
        <f>GENAP!AI96</f>
        <v>0</v>
      </c>
      <c r="AJ95" s="116">
        <f>IF(AND(AI95=$BJ$3),$C$95,0)</f>
        <v>0</v>
      </c>
      <c r="AK95" s="116">
        <f t="shared" si="122"/>
        <v>0</v>
      </c>
      <c r="AL95" s="122">
        <f>GANJIL!AL96</f>
        <v>0</v>
      </c>
      <c r="AM95" s="116">
        <f>IF(AND(AL95=$BJ$3),$C$95,0)</f>
        <v>0</v>
      </c>
      <c r="AN95" s="116">
        <f t="shared" si="123"/>
        <v>0</v>
      </c>
      <c r="AO95" s="122">
        <f>GENAP!AO96</f>
        <v>0</v>
      </c>
      <c r="AP95" s="116">
        <f>IF(AND(AO95=$BJ$3),$C$95,0)</f>
        <v>0</v>
      </c>
      <c r="AQ95" s="116">
        <f t="shared" si="124"/>
        <v>0</v>
      </c>
      <c r="AR95" s="122">
        <f>GANJIL!AR96</f>
        <v>0</v>
      </c>
      <c r="AS95" s="116">
        <f>IF(AND(AR95=$BJ$3),$C$95,0)</f>
        <v>0</v>
      </c>
      <c r="AT95" s="116">
        <f t="shared" si="125"/>
        <v>0</v>
      </c>
      <c r="AU95" s="122">
        <f>GENAP!AU96</f>
        <v>0</v>
      </c>
      <c r="AV95" s="116">
        <f>IF(AND(AU95=$BJ$3),$C$95,0)</f>
        <v>0</v>
      </c>
      <c r="AW95" s="116">
        <f t="shared" si="126"/>
        <v>0</v>
      </c>
      <c r="AX95" s="122">
        <f>GANJIL!AX96</f>
        <v>0</v>
      </c>
      <c r="AY95" s="116">
        <f>IF(AND(AX95=$BJ$3),$C$95,0)</f>
        <v>0</v>
      </c>
      <c r="AZ95" s="116">
        <f t="shared" si="127"/>
        <v>0</v>
      </c>
      <c r="BA95" s="122">
        <f>GENAP!BA96</f>
        <v>0</v>
      </c>
      <c r="BB95" s="116">
        <f>IF(AND(BA95=$BJ$3),$C$95,0)</f>
        <v>0</v>
      </c>
      <c r="BC95" s="116">
        <f t="shared" si="128"/>
        <v>0</v>
      </c>
      <c r="BD95" s="112" t="s">
        <v>139</v>
      </c>
    </row>
    <row r="96" spans="2:56" x14ac:dyDescent="0.25">
      <c r="B96" s="141" t="str">
        <f>GENAP!B97</f>
        <v>Farmakoterapi</v>
      </c>
      <c r="C96" s="123">
        <f>GENAP!C97</f>
        <v>2</v>
      </c>
      <c r="D96" s="123">
        <f>GENAP!D97</f>
        <v>0</v>
      </c>
      <c r="E96" s="105">
        <f t="shared" si="108"/>
        <v>0</v>
      </c>
      <c r="F96" s="116">
        <f t="shared" si="109"/>
        <v>0</v>
      </c>
      <c r="G96" s="116">
        <f t="shared" si="107"/>
        <v>0</v>
      </c>
      <c r="H96" s="122">
        <f t="shared" si="110"/>
        <v>0</v>
      </c>
      <c r="I96" s="116">
        <f t="shared" si="111"/>
        <v>0</v>
      </c>
      <c r="J96" s="122">
        <f>IF(AND(H96&gt;1),0,C96)</f>
        <v>2</v>
      </c>
      <c r="K96" s="122">
        <f t="shared" si="113"/>
        <v>0</v>
      </c>
      <c r="L96" s="122" t="str">
        <f t="shared" si="114"/>
        <v>belum</v>
      </c>
      <c r="M96" s="123"/>
      <c r="N96" s="122">
        <f>GANJIL!N97</f>
        <v>0</v>
      </c>
      <c r="O96" s="116">
        <f>IF(AND(N96=$BJ$3),$C$96,0)</f>
        <v>0</v>
      </c>
      <c r="P96" s="116">
        <f t="shared" si="115"/>
        <v>0</v>
      </c>
      <c r="Q96" s="122">
        <f>GENAP!Q97</f>
        <v>0</v>
      </c>
      <c r="R96" s="116">
        <f>IF(AND(Q96=$BJ$3),$C$96,0)</f>
        <v>0</v>
      </c>
      <c r="S96" s="116">
        <f t="shared" si="116"/>
        <v>0</v>
      </c>
      <c r="T96" s="122">
        <f>GANJIL!T97</f>
        <v>0</v>
      </c>
      <c r="U96" s="116">
        <f>IF(AND(T96=$BJ$3),$C$96,0)</f>
        <v>0</v>
      </c>
      <c r="V96" s="116">
        <f t="shared" si="117"/>
        <v>0</v>
      </c>
      <c r="W96" s="122">
        <f>GENAP!W97</f>
        <v>0</v>
      </c>
      <c r="X96" s="116">
        <f>IF(AND(W96=$BJ$3),$C$96,0)</f>
        <v>0</v>
      </c>
      <c r="Y96" s="116">
        <f t="shared" si="118"/>
        <v>0</v>
      </c>
      <c r="Z96" s="122">
        <f>GANJIL!Z97</f>
        <v>0</v>
      </c>
      <c r="AA96" s="116">
        <f>IF(AND(Z96=$BJ$3),$C$96,0)</f>
        <v>0</v>
      </c>
      <c r="AB96" s="116">
        <f t="shared" si="119"/>
        <v>0</v>
      </c>
      <c r="AC96" s="122">
        <f>GENAP!AC97</f>
        <v>0</v>
      </c>
      <c r="AD96" s="116">
        <f>IF(AND(AC96=$BJ$3),$C$96,0)</f>
        <v>0</v>
      </c>
      <c r="AE96" s="116">
        <f t="shared" si="120"/>
        <v>0</v>
      </c>
      <c r="AF96" s="122">
        <f>GANJIL!AF97</f>
        <v>0</v>
      </c>
      <c r="AG96" s="116">
        <f>IF(AND(AF96=$BJ$3),$C$96,0)</f>
        <v>0</v>
      </c>
      <c r="AH96" s="116">
        <f t="shared" si="121"/>
        <v>0</v>
      </c>
      <c r="AI96" s="122">
        <f>GENAP!AI97</f>
        <v>0</v>
      </c>
      <c r="AJ96" s="116">
        <f>IF(AND(AI96=$BJ$3),$C$96,0)</f>
        <v>0</v>
      </c>
      <c r="AK96" s="116">
        <f t="shared" si="122"/>
        <v>0</v>
      </c>
      <c r="AL96" s="122">
        <f>GANJIL!AL97</f>
        <v>0</v>
      </c>
      <c r="AM96" s="116">
        <f>IF(AND(AL96=$BJ$3),$C$96,0)</f>
        <v>0</v>
      </c>
      <c r="AN96" s="116">
        <f t="shared" si="123"/>
        <v>0</v>
      </c>
      <c r="AO96" s="122">
        <f>GENAP!AO97</f>
        <v>0</v>
      </c>
      <c r="AP96" s="116">
        <f>IF(AND(AO96=$BJ$3),$C$96,0)</f>
        <v>0</v>
      </c>
      <c r="AQ96" s="116">
        <f t="shared" si="124"/>
        <v>0</v>
      </c>
      <c r="AR96" s="122">
        <f>GANJIL!AR97</f>
        <v>0</v>
      </c>
      <c r="AS96" s="116">
        <f>IF(AND(AR96=$BJ$3),$C$96,0)</f>
        <v>0</v>
      </c>
      <c r="AT96" s="116">
        <f t="shared" si="125"/>
        <v>0</v>
      </c>
      <c r="AU96" s="122">
        <f>GENAP!AU97</f>
        <v>0</v>
      </c>
      <c r="AV96" s="116">
        <f>IF(AND(AU96=$BJ$3),$C$96,0)</f>
        <v>0</v>
      </c>
      <c r="AW96" s="116">
        <f t="shared" si="126"/>
        <v>0</v>
      </c>
      <c r="AX96" s="122">
        <f>GANJIL!AX97</f>
        <v>0</v>
      </c>
      <c r="AY96" s="116">
        <f>IF(AND(AX96=$BJ$3),$C$96,0)</f>
        <v>0</v>
      </c>
      <c r="AZ96" s="116">
        <f t="shared" si="127"/>
        <v>0</v>
      </c>
      <c r="BA96" s="122">
        <f>GENAP!BA97</f>
        <v>0</v>
      </c>
      <c r="BB96" s="116">
        <f>IF(AND(BA96=$BJ$3),$C$96,0)</f>
        <v>0</v>
      </c>
      <c r="BC96" s="116">
        <f t="shared" si="128"/>
        <v>0</v>
      </c>
      <c r="BD96" s="112" t="s">
        <v>139</v>
      </c>
    </row>
    <row r="97" spans="2:56" x14ac:dyDescent="0.25">
      <c r="B97" s="141" t="str">
        <f>GENAP!B98</f>
        <v>Kimia Medisinal</v>
      </c>
      <c r="C97" s="123">
        <f>GENAP!C98</f>
        <v>2</v>
      </c>
      <c r="D97" s="123">
        <f>GENAP!D98</f>
        <v>0</v>
      </c>
      <c r="E97" s="105">
        <f t="shared" si="108"/>
        <v>0</v>
      </c>
      <c r="F97" s="116">
        <f t="shared" si="109"/>
        <v>0</v>
      </c>
      <c r="G97" s="116">
        <f t="shared" si="107"/>
        <v>0</v>
      </c>
      <c r="H97" s="122">
        <f t="shared" si="110"/>
        <v>0</v>
      </c>
      <c r="I97" s="116">
        <f t="shared" si="111"/>
        <v>0</v>
      </c>
      <c r="J97" s="122">
        <f>IF(AND(H97&gt;1),0,C97)</f>
        <v>2</v>
      </c>
      <c r="K97" s="122">
        <f t="shared" si="113"/>
        <v>0</v>
      </c>
      <c r="L97" s="122" t="str">
        <f t="shared" si="114"/>
        <v>belum</v>
      </c>
      <c r="M97" s="123"/>
      <c r="N97" s="122">
        <f>GANJIL!N98</f>
        <v>0</v>
      </c>
      <c r="O97" s="116">
        <f>IF(AND(N97=$BJ$3),$C$97,0)</f>
        <v>0</v>
      </c>
      <c r="P97" s="116">
        <f t="shared" si="115"/>
        <v>0</v>
      </c>
      <c r="Q97" s="122">
        <f>GENAP!Q98</f>
        <v>0</v>
      </c>
      <c r="R97" s="116">
        <f>IF(AND(Q97=$BJ$3),$C$97,0)</f>
        <v>0</v>
      </c>
      <c r="S97" s="116">
        <f t="shared" si="116"/>
        <v>0</v>
      </c>
      <c r="T97" s="122">
        <f>GANJIL!T98</f>
        <v>0</v>
      </c>
      <c r="U97" s="116">
        <f>IF(AND(T97=$BJ$3),$C$97,0)</f>
        <v>0</v>
      </c>
      <c r="V97" s="116">
        <f t="shared" si="117"/>
        <v>0</v>
      </c>
      <c r="W97" s="122">
        <f>GENAP!W98</f>
        <v>0</v>
      </c>
      <c r="X97" s="116">
        <f>IF(AND(W97=$BJ$3),$C$97,0)</f>
        <v>0</v>
      </c>
      <c r="Y97" s="116">
        <f t="shared" si="118"/>
        <v>0</v>
      </c>
      <c r="Z97" s="122">
        <f>GANJIL!Z98</f>
        <v>0</v>
      </c>
      <c r="AA97" s="116">
        <f>IF(AND(Z97=$BJ$3),$C$97,0)</f>
        <v>0</v>
      </c>
      <c r="AB97" s="116">
        <f t="shared" si="119"/>
        <v>0</v>
      </c>
      <c r="AC97" s="122">
        <f>GENAP!AC98</f>
        <v>0</v>
      </c>
      <c r="AD97" s="116">
        <f>IF(AND(AC97=$BJ$3),$C$97,0)</f>
        <v>0</v>
      </c>
      <c r="AE97" s="116">
        <f t="shared" si="120"/>
        <v>0</v>
      </c>
      <c r="AF97" s="122">
        <f>GANJIL!AF98</f>
        <v>0</v>
      </c>
      <c r="AG97" s="116">
        <f>IF(AND(AF97=$BJ$3),$C$97,0)</f>
        <v>0</v>
      </c>
      <c r="AH97" s="116">
        <f t="shared" si="121"/>
        <v>0</v>
      </c>
      <c r="AI97" s="122">
        <f>GENAP!AI98</f>
        <v>0</v>
      </c>
      <c r="AJ97" s="116">
        <f>IF(AND(AI97=$BJ$3),$C$97,0)</f>
        <v>0</v>
      </c>
      <c r="AK97" s="116">
        <f t="shared" si="122"/>
        <v>0</v>
      </c>
      <c r="AL97" s="122">
        <f>GANJIL!AL98</f>
        <v>0</v>
      </c>
      <c r="AM97" s="116">
        <f>IF(AND(AL97=$BJ$3),$C$97,0)</f>
        <v>0</v>
      </c>
      <c r="AN97" s="116">
        <f t="shared" si="123"/>
        <v>0</v>
      </c>
      <c r="AO97" s="122">
        <f>GENAP!AO98</f>
        <v>0</v>
      </c>
      <c r="AP97" s="116">
        <f>IF(AND(AO97=$BJ$3),$C$97,0)</f>
        <v>0</v>
      </c>
      <c r="AQ97" s="116">
        <f t="shared" si="124"/>
        <v>0</v>
      </c>
      <c r="AR97" s="122">
        <f>GANJIL!AR98</f>
        <v>0</v>
      </c>
      <c r="AS97" s="116">
        <f>IF(AND(AR97=$BJ$3),$C$97,0)</f>
        <v>0</v>
      </c>
      <c r="AT97" s="116">
        <f t="shared" si="125"/>
        <v>0</v>
      </c>
      <c r="AU97" s="122">
        <f>GENAP!AU98</f>
        <v>0</v>
      </c>
      <c r="AV97" s="116">
        <f>IF(AND(AU97=$BJ$3),$C$97,0)</f>
        <v>0</v>
      </c>
      <c r="AW97" s="116">
        <f t="shared" si="126"/>
        <v>0</v>
      </c>
      <c r="AX97" s="122">
        <f>GANJIL!AX98</f>
        <v>0</v>
      </c>
      <c r="AY97" s="116">
        <f>IF(AND(AX97=$BJ$3),$C$97,0)</f>
        <v>0</v>
      </c>
      <c r="AZ97" s="116">
        <f t="shared" si="127"/>
        <v>0</v>
      </c>
      <c r="BA97" s="122">
        <f>GENAP!BA98</f>
        <v>0</v>
      </c>
      <c r="BB97" s="116">
        <f>IF(AND(BA97=$BJ$3),$C$97,0)</f>
        <v>0</v>
      </c>
      <c r="BC97" s="116">
        <f t="shared" si="128"/>
        <v>0</v>
      </c>
      <c r="BD97" s="112" t="s">
        <v>139</v>
      </c>
    </row>
    <row r="98" spans="2:56" x14ac:dyDescent="0.25">
      <c r="B98" s="141" t="str">
        <f>GENAP!B99</f>
        <v>Imunologi</v>
      </c>
      <c r="C98" s="123">
        <f>GENAP!C99</f>
        <v>2</v>
      </c>
      <c r="D98" s="123">
        <f>GENAP!D99</f>
        <v>0</v>
      </c>
      <c r="E98" s="105">
        <f t="shared" si="108"/>
        <v>0</v>
      </c>
      <c r="F98" s="116">
        <f t="shared" si="109"/>
        <v>0</v>
      </c>
      <c r="G98" s="116">
        <f t="shared" si="107"/>
        <v>0</v>
      </c>
      <c r="H98" s="122">
        <f t="shared" si="110"/>
        <v>0</v>
      </c>
      <c r="I98" s="116">
        <f t="shared" si="111"/>
        <v>0</v>
      </c>
      <c r="J98" s="122">
        <f>IF(AND(H98=0),C98,0)</f>
        <v>2</v>
      </c>
      <c r="K98" s="122">
        <f t="shared" si="113"/>
        <v>0</v>
      </c>
      <c r="L98" s="122" t="str">
        <f t="shared" si="114"/>
        <v>belum</v>
      </c>
      <c r="M98" s="123"/>
      <c r="N98" s="122">
        <f>GANJIL!N99</f>
        <v>0</v>
      </c>
      <c r="O98" s="116">
        <f>IF(AND(N98=$BJ$3),$C$98,0)</f>
        <v>0</v>
      </c>
      <c r="P98" s="116">
        <f t="shared" si="115"/>
        <v>0</v>
      </c>
      <c r="Q98" s="122">
        <f>GENAP!Q99</f>
        <v>0</v>
      </c>
      <c r="R98" s="116">
        <f>IF(AND(Q98=$BJ$3),$C$98,0)</f>
        <v>0</v>
      </c>
      <c r="S98" s="116">
        <f t="shared" si="116"/>
        <v>0</v>
      </c>
      <c r="T98" s="122">
        <f>GANJIL!T99</f>
        <v>0</v>
      </c>
      <c r="U98" s="116">
        <f>IF(AND(T98=$BJ$3),$C$98,0)</f>
        <v>0</v>
      </c>
      <c r="V98" s="116">
        <f t="shared" si="117"/>
        <v>0</v>
      </c>
      <c r="W98" s="122">
        <f>GENAP!W99</f>
        <v>0</v>
      </c>
      <c r="X98" s="116">
        <f>IF(AND(W98=$BJ$3),$C$98,0)</f>
        <v>0</v>
      </c>
      <c r="Y98" s="116">
        <f t="shared" si="118"/>
        <v>0</v>
      </c>
      <c r="Z98" s="122">
        <f>GANJIL!Z99</f>
        <v>0</v>
      </c>
      <c r="AA98" s="116">
        <f>IF(AND(Z98=$BJ$3),$C$98,0)</f>
        <v>0</v>
      </c>
      <c r="AB98" s="116">
        <f t="shared" si="119"/>
        <v>0</v>
      </c>
      <c r="AC98" s="122">
        <f>GENAP!AC99</f>
        <v>0</v>
      </c>
      <c r="AD98" s="116">
        <f>IF(AND(AC98=$BJ$3),$C$98,0)</f>
        <v>0</v>
      </c>
      <c r="AE98" s="116">
        <f t="shared" si="120"/>
        <v>0</v>
      </c>
      <c r="AF98" s="122">
        <f>GANJIL!AF99</f>
        <v>0</v>
      </c>
      <c r="AG98" s="116">
        <f>IF(AND(AF98=$BJ$3),$C$98,0)</f>
        <v>0</v>
      </c>
      <c r="AH98" s="116">
        <f t="shared" si="121"/>
        <v>0</v>
      </c>
      <c r="AI98" s="122">
        <f>GENAP!AI99</f>
        <v>0</v>
      </c>
      <c r="AJ98" s="116">
        <f>IF(AND(AI98=$BJ$3),$C$98,0)</f>
        <v>0</v>
      </c>
      <c r="AK98" s="116">
        <f t="shared" si="122"/>
        <v>0</v>
      </c>
      <c r="AL98" s="122">
        <f>GANJIL!AL99</f>
        <v>0</v>
      </c>
      <c r="AM98" s="116">
        <f>IF(AND(AL98=$BJ$3),$C$98,0)</f>
        <v>0</v>
      </c>
      <c r="AN98" s="116">
        <f t="shared" si="123"/>
        <v>0</v>
      </c>
      <c r="AO98" s="122">
        <f>GENAP!AO99</f>
        <v>0</v>
      </c>
      <c r="AP98" s="116">
        <f>IF(AND(AO98=$BJ$3),$C$98,0)</f>
        <v>0</v>
      </c>
      <c r="AQ98" s="116">
        <f t="shared" si="124"/>
        <v>0</v>
      </c>
      <c r="AR98" s="122">
        <f>GANJIL!AR99</f>
        <v>0</v>
      </c>
      <c r="AS98" s="116">
        <f>IF(AND(AR98=$BJ$3),$C$98,0)</f>
        <v>0</v>
      </c>
      <c r="AT98" s="116">
        <f t="shared" si="125"/>
        <v>0</v>
      </c>
      <c r="AU98" s="122">
        <f>GENAP!AU99</f>
        <v>0</v>
      </c>
      <c r="AV98" s="116">
        <f>IF(AND(AU98=$BJ$3),$C$98,0)</f>
        <v>0</v>
      </c>
      <c r="AW98" s="116">
        <f t="shared" si="126"/>
        <v>0</v>
      </c>
      <c r="AX98" s="122">
        <f>GANJIL!AX99</f>
        <v>0</v>
      </c>
      <c r="AY98" s="116">
        <f>IF(AND(AX98=$BJ$3),$C$98,0)</f>
        <v>0</v>
      </c>
      <c r="AZ98" s="116">
        <f t="shared" si="127"/>
        <v>0</v>
      </c>
      <c r="BA98" s="122">
        <f>GENAP!BA99</f>
        <v>0</v>
      </c>
      <c r="BB98" s="116">
        <f>IF(AND(BA98=$BJ$3),$C$98,0)</f>
        <v>0</v>
      </c>
      <c r="BC98" s="116">
        <f t="shared" si="128"/>
        <v>0</v>
      </c>
      <c r="BD98" s="112" t="s">
        <v>139</v>
      </c>
    </row>
    <row r="99" spans="2:56" x14ac:dyDescent="0.25">
      <c r="B99" s="141" t="str">
        <f>GENAP!B100</f>
        <v>Metode Analisis Instrumen</v>
      </c>
      <c r="C99" s="123">
        <f>GENAP!C100</f>
        <v>2</v>
      </c>
      <c r="D99" s="123">
        <f>GENAP!D100</f>
        <v>0</v>
      </c>
      <c r="E99" s="105">
        <f t="shared" si="108"/>
        <v>0</v>
      </c>
      <c r="F99" s="116">
        <f t="shared" si="109"/>
        <v>0</v>
      </c>
      <c r="G99" s="116">
        <f t="shared" si="107"/>
        <v>0</v>
      </c>
      <c r="H99" s="122">
        <f t="shared" si="110"/>
        <v>0</v>
      </c>
      <c r="I99" s="116">
        <f t="shared" si="111"/>
        <v>0</v>
      </c>
      <c r="J99" s="122">
        <f>IF(AND(H99&gt;1),0,C99)</f>
        <v>2</v>
      </c>
      <c r="K99" s="122">
        <f t="shared" si="113"/>
        <v>0</v>
      </c>
      <c r="L99" s="122" t="str">
        <f t="shared" si="114"/>
        <v>belum</v>
      </c>
      <c r="M99" s="123"/>
      <c r="N99" s="122">
        <f>GANJIL!N100</f>
        <v>0</v>
      </c>
      <c r="O99" s="116">
        <f>IF(AND(N99=$BJ$3),$C$99,0)</f>
        <v>0</v>
      </c>
      <c r="P99" s="116">
        <f t="shared" si="115"/>
        <v>0</v>
      </c>
      <c r="Q99" s="122">
        <f>GENAP!Q100</f>
        <v>0</v>
      </c>
      <c r="R99" s="116">
        <f>IF(AND(Q99=$BJ$3),$C$99,0)</f>
        <v>0</v>
      </c>
      <c r="S99" s="116">
        <f t="shared" si="116"/>
        <v>0</v>
      </c>
      <c r="T99" s="122">
        <f>GANJIL!T100</f>
        <v>0</v>
      </c>
      <c r="U99" s="116">
        <f>IF(AND(T99=$BJ$3),$C$99,0)</f>
        <v>0</v>
      </c>
      <c r="V99" s="116">
        <f t="shared" si="117"/>
        <v>0</v>
      </c>
      <c r="W99" s="122">
        <f>GENAP!W100</f>
        <v>0</v>
      </c>
      <c r="X99" s="116">
        <f>IF(AND(W99=$BJ$3),$C$99,0)</f>
        <v>0</v>
      </c>
      <c r="Y99" s="116">
        <f t="shared" si="118"/>
        <v>0</v>
      </c>
      <c r="Z99" s="122">
        <f>GANJIL!Z100</f>
        <v>0</v>
      </c>
      <c r="AA99" s="116">
        <f>IF(AND(Z99=$BJ$3),$C$99,0)</f>
        <v>0</v>
      </c>
      <c r="AB99" s="116">
        <f t="shared" si="119"/>
        <v>0</v>
      </c>
      <c r="AC99" s="122">
        <f>GENAP!AC100</f>
        <v>0</v>
      </c>
      <c r="AD99" s="116">
        <f>IF(AND(AC99=$BJ$3),$C$99,0)</f>
        <v>0</v>
      </c>
      <c r="AE99" s="116">
        <f t="shared" si="120"/>
        <v>0</v>
      </c>
      <c r="AF99" s="122">
        <f>GANJIL!AF100</f>
        <v>0</v>
      </c>
      <c r="AG99" s="116">
        <f>IF(AND(AF99=$BJ$3),$C$99,0)</f>
        <v>0</v>
      </c>
      <c r="AH99" s="116">
        <f t="shared" si="121"/>
        <v>0</v>
      </c>
      <c r="AI99" s="122">
        <f>GENAP!AI100</f>
        <v>0</v>
      </c>
      <c r="AJ99" s="116">
        <f>IF(AND(AI99=$BJ$3),$C$99,0)</f>
        <v>0</v>
      </c>
      <c r="AK99" s="116">
        <f t="shared" si="122"/>
        <v>0</v>
      </c>
      <c r="AL99" s="122">
        <f>GANJIL!AL100</f>
        <v>0</v>
      </c>
      <c r="AM99" s="116">
        <f>IF(AND(AL99=$BJ$3),$C$99,0)</f>
        <v>0</v>
      </c>
      <c r="AN99" s="116">
        <f t="shared" si="123"/>
        <v>0</v>
      </c>
      <c r="AO99" s="122">
        <f>GENAP!AO100</f>
        <v>0</v>
      </c>
      <c r="AP99" s="116">
        <f>IF(AND(AO99=$BJ$3),$C$99,0)</f>
        <v>0</v>
      </c>
      <c r="AQ99" s="116">
        <f t="shared" si="124"/>
        <v>0</v>
      </c>
      <c r="AR99" s="122">
        <f>GANJIL!AR100</f>
        <v>0</v>
      </c>
      <c r="AS99" s="116">
        <f>IF(AND(AR99=$BJ$3),$C$99,0)</f>
        <v>0</v>
      </c>
      <c r="AT99" s="116">
        <f t="shared" si="125"/>
        <v>0</v>
      </c>
      <c r="AU99" s="122">
        <f>GENAP!AU100</f>
        <v>0</v>
      </c>
      <c r="AV99" s="116">
        <f>IF(AND(AU99=$BJ$3),$C$99,0)</f>
        <v>0</v>
      </c>
      <c r="AW99" s="116">
        <f t="shared" si="126"/>
        <v>0</v>
      </c>
      <c r="AX99" s="122">
        <f>GANJIL!AX100</f>
        <v>0</v>
      </c>
      <c r="AY99" s="116">
        <f>IF(AND(AX99=$BJ$3),$C$99,0)</f>
        <v>0</v>
      </c>
      <c r="AZ99" s="116">
        <f t="shared" si="127"/>
        <v>0</v>
      </c>
      <c r="BA99" s="122">
        <f>GENAP!BA100</f>
        <v>0</v>
      </c>
      <c r="BB99" s="116">
        <f>IF(AND(BA99=$BJ$3),$C$99,0)</f>
        <v>0</v>
      </c>
      <c r="BC99" s="116">
        <f t="shared" si="128"/>
        <v>0</v>
      </c>
      <c r="BD99" s="112" t="s">
        <v>139</v>
      </c>
    </row>
    <row r="100" spans="2:56" x14ac:dyDescent="0.25">
      <c r="B100" s="141" t="str">
        <f>GENAP!B101</f>
        <v>Praktikum Metode Analisis Instrumen</v>
      </c>
      <c r="C100" s="123">
        <f>GENAP!C101</f>
        <v>1</v>
      </c>
      <c r="D100" s="123">
        <f>GENAP!D101</f>
        <v>0</v>
      </c>
      <c r="E100" s="105">
        <f t="shared" si="108"/>
        <v>0</v>
      </c>
      <c r="F100" s="116">
        <f t="shared" si="109"/>
        <v>0</v>
      </c>
      <c r="G100" s="116">
        <f t="shared" si="107"/>
        <v>0</v>
      </c>
      <c r="H100" s="122">
        <f t="shared" si="110"/>
        <v>0</v>
      </c>
      <c r="I100" s="116">
        <f t="shared" si="111"/>
        <v>0</v>
      </c>
      <c r="J100" s="122">
        <f>IF(AND(H100&gt;1),0,C100)</f>
        <v>1</v>
      </c>
      <c r="K100" s="122">
        <f t="shared" si="113"/>
        <v>0</v>
      </c>
      <c r="L100" s="122" t="str">
        <f t="shared" si="114"/>
        <v>belum</v>
      </c>
      <c r="M100" s="123"/>
      <c r="N100" s="122">
        <f>GANJIL!N101</f>
        <v>0</v>
      </c>
      <c r="O100" s="116">
        <f>IF(AND(N100=$BJ$3),$C$100,0)</f>
        <v>0</v>
      </c>
      <c r="P100" s="116">
        <f t="shared" si="115"/>
        <v>0</v>
      </c>
      <c r="Q100" s="122">
        <f>GENAP!Q101</f>
        <v>0</v>
      </c>
      <c r="R100" s="116">
        <f>IF(AND(Q100=$BJ$3),$C$100,0)</f>
        <v>0</v>
      </c>
      <c r="S100" s="116">
        <f t="shared" si="116"/>
        <v>0</v>
      </c>
      <c r="T100" s="122">
        <f>GANJIL!T101</f>
        <v>0</v>
      </c>
      <c r="U100" s="116">
        <f>IF(AND(T100=$BJ$3),$C$100,0)</f>
        <v>0</v>
      </c>
      <c r="V100" s="116">
        <f t="shared" si="117"/>
        <v>0</v>
      </c>
      <c r="W100" s="122">
        <f>GENAP!W101</f>
        <v>0</v>
      </c>
      <c r="X100" s="116">
        <f>IF(AND(W100=$BJ$3),$C$100,0)</f>
        <v>0</v>
      </c>
      <c r="Y100" s="116">
        <f t="shared" si="118"/>
        <v>0</v>
      </c>
      <c r="Z100" s="122">
        <f>GANJIL!Z101</f>
        <v>0</v>
      </c>
      <c r="AA100" s="116">
        <f>IF(AND(Z100=$BJ$3),$C$100,0)</f>
        <v>0</v>
      </c>
      <c r="AB100" s="116">
        <f t="shared" si="119"/>
        <v>0</v>
      </c>
      <c r="AC100" s="122">
        <f>GENAP!AC101</f>
        <v>0</v>
      </c>
      <c r="AD100" s="116">
        <f>IF(AND(AC100=$BJ$3),$C$100,0)</f>
        <v>0</v>
      </c>
      <c r="AE100" s="116">
        <f t="shared" si="120"/>
        <v>0</v>
      </c>
      <c r="AF100" s="122">
        <f>GANJIL!AF101</f>
        <v>0</v>
      </c>
      <c r="AG100" s="116">
        <f>IF(AND(AF100=$BJ$3),$C$100,0)</f>
        <v>0</v>
      </c>
      <c r="AH100" s="116">
        <f t="shared" si="121"/>
        <v>0</v>
      </c>
      <c r="AI100" s="122">
        <f>GENAP!AI101</f>
        <v>0</v>
      </c>
      <c r="AJ100" s="116">
        <f>IF(AND(AI100=$BJ$3),$C$100,0)</f>
        <v>0</v>
      </c>
      <c r="AK100" s="116">
        <f t="shared" si="122"/>
        <v>0</v>
      </c>
      <c r="AL100" s="122">
        <f>GANJIL!AL101</f>
        <v>0</v>
      </c>
      <c r="AM100" s="116">
        <f>IF(AND(AL100=$BJ$3),$C$100,0)</f>
        <v>0</v>
      </c>
      <c r="AN100" s="116">
        <f t="shared" si="123"/>
        <v>0</v>
      </c>
      <c r="AO100" s="122">
        <f>GENAP!AO101</f>
        <v>0</v>
      </c>
      <c r="AP100" s="116">
        <f>IF(AND(AO100=$BJ$3),$C$100,0)</f>
        <v>0</v>
      </c>
      <c r="AQ100" s="116">
        <f t="shared" si="124"/>
        <v>0</v>
      </c>
      <c r="AR100" s="122">
        <f>GANJIL!AR101</f>
        <v>0</v>
      </c>
      <c r="AS100" s="116">
        <f>IF(AND(AR100=$BJ$3),$C$100,0)</f>
        <v>0</v>
      </c>
      <c r="AT100" s="116">
        <f t="shared" si="125"/>
        <v>0</v>
      </c>
      <c r="AU100" s="122">
        <f>GENAP!AU101</f>
        <v>0</v>
      </c>
      <c r="AV100" s="116">
        <f>IF(AND(AU100=$BJ$3),$C$100,0)</f>
        <v>0</v>
      </c>
      <c r="AW100" s="116">
        <f t="shared" si="126"/>
        <v>0</v>
      </c>
      <c r="AX100" s="122">
        <f>GANJIL!AX101</f>
        <v>0</v>
      </c>
      <c r="AY100" s="116">
        <f>IF(AND(AX100=$BJ$3),$C$100,0)</f>
        <v>0</v>
      </c>
      <c r="AZ100" s="116">
        <f t="shared" si="127"/>
        <v>0</v>
      </c>
      <c r="BA100" s="122">
        <f>GENAP!BA101</f>
        <v>0</v>
      </c>
      <c r="BB100" s="116">
        <f>IF(AND(BA100=$BJ$3),$C$100,0)</f>
        <v>0</v>
      </c>
      <c r="BC100" s="116">
        <f t="shared" si="128"/>
        <v>0</v>
      </c>
      <c r="BD100" s="112" t="s">
        <v>139</v>
      </c>
    </row>
    <row r="101" spans="2:56" x14ac:dyDescent="0.25">
      <c r="B101" s="127" t="s">
        <v>21</v>
      </c>
      <c r="C101" s="128">
        <f>SUM(C89:C100)</f>
        <v>20</v>
      </c>
      <c r="D101" s="98"/>
      <c r="F101" s="98">
        <f>SUM(F89:F100)</f>
        <v>0</v>
      </c>
      <c r="H101" s="98">
        <f>SUM(H89:H100)</f>
        <v>0</v>
      </c>
      <c r="I101" s="98">
        <f>SUM(I89:I100)</f>
        <v>0</v>
      </c>
      <c r="J101" s="98">
        <f>SUM(J89:J100)</f>
        <v>20</v>
      </c>
      <c r="K101" s="98">
        <f>SUM(K89:K100)</f>
        <v>0</v>
      </c>
      <c r="N101" s="122">
        <f>GANJIL!N102</f>
        <v>0</v>
      </c>
      <c r="O101" s="134">
        <f>SUM(O89:O100)</f>
        <v>0</v>
      </c>
      <c r="P101" s="134"/>
      <c r="Q101" s="122">
        <f>GENAP!Q102</f>
        <v>0</v>
      </c>
      <c r="R101" s="134">
        <f>SUM(R89:R100)</f>
        <v>0</v>
      </c>
      <c r="S101" s="134"/>
      <c r="T101" s="122">
        <f>GANJIL!T102</f>
        <v>0</v>
      </c>
      <c r="U101" s="134">
        <f>SUM(U89:U100)</f>
        <v>0</v>
      </c>
      <c r="V101" s="134"/>
      <c r="W101" s="122">
        <f>GENAP!W102</f>
        <v>0</v>
      </c>
      <c r="X101" s="134">
        <f>SUM(X89:X100)</f>
        <v>0</v>
      </c>
      <c r="Y101" s="134"/>
      <c r="Z101" s="122">
        <f>GANJIL!Z102</f>
        <v>0</v>
      </c>
      <c r="AA101" s="134">
        <f>SUM(AA89:AA100)</f>
        <v>0</v>
      </c>
      <c r="AB101" s="134"/>
      <c r="AC101" s="122">
        <f>GENAP!AC102</f>
        <v>0</v>
      </c>
      <c r="AD101" s="134">
        <f>SUM(AD89:AD100)</f>
        <v>0</v>
      </c>
      <c r="AE101" s="134"/>
      <c r="AF101" s="122">
        <f>GANJIL!AF102</f>
        <v>0</v>
      </c>
      <c r="AG101" s="134">
        <f>SUM(AG89:AG100)</f>
        <v>0</v>
      </c>
      <c r="AH101" s="134"/>
      <c r="AI101" s="122">
        <f>GENAP!AI102</f>
        <v>0</v>
      </c>
      <c r="AJ101" s="134">
        <f>SUM(AJ89:AJ100)</f>
        <v>0</v>
      </c>
      <c r="AK101" s="134"/>
      <c r="AL101" s="122">
        <f>GANJIL!AL102</f>
        <v>0</v>
      </c>
      <c r="AM101" s="134">
        <f>SUM(AM89:AM100)</f>
        <v>0</v>
      </c>
      <c r="AN101" s="134"/>
      <c r="AO101" s="122">
        <f>GENAP!AO102</f>
        <v>0</v>
      </c>
      <c r="AP101" s="134">
        <f>SUM(AP89:AP100)</f>
        <v>0</v>
      </c>
      <c r="AQ101" s="134"/>
      <c r="AR101" s="122">
        <f>GANJIL!AR102</f>
        <v>0</v>
      </c>
      <c r="AS101" s="134">
        <f>SUM(AS89:AS100)</f>
        <v>0</v>
      </c>
      <c r="AT101" s="134"/>
      <c r="AU101" s="122">
        <f>GENAP!AU102</f>
        <v>0</v>
      </c>
      <c r="AV101" s="134">
        <f>SUM(AV89:AV100)</f>
        <v>0</v>
      </c>
      <c r="AW101" s="134"/>
      <c r="AX101" s="122">
        <f>GANJIL!AX102</f>
        <v>0</v>
      </c>
      <c r="AY101" s="134">
        <f>SUM(AY89:AY100)</f>
        <v>0</v>
      </c>
      <c r="AZ101" s="134"/>
      <c r="BA101" s="122">
        <f>GENAP!BA102</f>
        <v>0</v>
      </c>
      <c r="BB101" s="134">
        <f>SUM(BB89:BB100)</f>
        <v>0</v>
      </c>
      <c r="BC101" s="98"/>
      <c r="BD101" s="112" t="s">
        <v>139</v>
      </c>
    </row>
    <row r="102" spans="2:56" x14ac:dyDescent="0.25">
      <c r="B102" s="136" t="s">
        <v>109</v>
      </c>
      <c r="C102" s="137">
        <f>I101/C101</f>
        <v>0</v>
      </c>
      <c r="D102" s="138"/>
      <c r="E102" s="139"/>
      <c r="N102" s="122">
        <f>GANJIL!N103</f>
        <v>0</v>
      </c>
      <c r="Q102" s="122">
        <f>GENAP!Q103</f>
        <v>0</v>
      </c>
      <c r="T102" s="122">
        <f>GANJIL!T103</f>
        <v>0</v>
      </c>
      <c r="W102" s="122">
        <f>GENAP!W103</f>
        <v>0</v>
      </c>
      <c r="Z102" s="122">
        <f>GANJIL!Z103</f>
        <v>0</v>
      </c>
      <c r="AC102" s="122">
        <f>GENAP!AC103</f>
        <v>0</v>
      </c>
      <c r="AF102" s="122">
        <f>GANJIL!AF103</f>
        <v>0</v>
      </c>
      <c r="AI102" s="122">
        <f>GENAP!AI103</f>
        <v>0</v>
      </c>
      <c r="AL102" s="122">
        <f>GANJIL!AL103</f>
        <v>0</v>
      </c>
      <c r="AO102" s="122">
        <f>GENAP!AO103</f>
        <v>0</v>
      </c>
      <c r="AR102" s="122">
        <f>GANJIL!AR103</f>
        <v>0</v>
      </c>
      <c r="AU102" s="122">
        <f>GENAP!AU103</f>
        <v>0</v>
      </c>
      <c r="AX102" s="122">
        <f>GANJIL!AX103</f>
        <v>0</v>
      </c>
      <c r="BA102" s="122">
        <f>GENAP!BA103</f>
        <v>0</v>
      </c>
      <c r="BD102" s="112" t="s">
        <v>139</v>
      </c>
    </row>
    <row r="103" spans="2:56" x14ac:dyDescent="0.25">
      <c r="N103" s="122">
        <f>GANJIL!N104</f>
        <v>0</v>
      </c>
      <c r="Q103" s="122">
        <f>GENAP!Q104</f>
        <v>0</v>
      </c>
      <c r="T103" s="122">
        <f>GANJIL!T104</f>
        <v>0</v>
      </c>
      <c r="W103" s="122">
        <f>GENAP!W104</f>
        <v>0</v>
      </c>
      <c r="Z103" s="122">
        <f>GANJIL!Z104</f>
        <v>0</v>
      </c>
      <c r="AC103" s="122">
        <f>GENAP!AC104</f>
        <v>0</v>
      </c>
      <c r="AF103" s="122">
        <f>GANJIL!AF104</f>
        <v>0</v>
      </c>
      <c r="AI103" s="122">
        <f>GENAP!AI104</f>
        <v>0</v>
      </c>
      <c r="AL103" s="122">
        <f>GANJIL!AL104</f>
        <v>0</v>
      </c>
      <c r="AO103" s="122">
        <f>GENAP!AO104</f>
        <v>0</v>
      </c>
      <c r="AR103" s="122">
        <f>GANJIL!AR104</f>
        <v>0</v>
      </c>
      <c r="AU103" s="122">
        <f>GENAP!AU104</f>
        <v>0</v>
      </c>
      <c r="AX103" s="122">
        <f>GANJIL!AX104</f>
        <v>0</v>
      </c>
      <c r="BA103" s="122">
        <f>GENAP!BA104</f>
        <v>0</v>
      </c>
      <c r="BD103" s="112" t="s">
        <v>139</v>
      </c>
    </row>
    <row r="104" spans="2:56" x14ac:dyDescent="0.25">
      <c r="B104" s="235" t="s">
        <v>81</v>
      </c>
      <c r="C104" s="235"/>
      <c r="D104" s="235"/>
      <c r="E104" s="236" t="s">
        <v>98</v>
      </c>
      <c r="F104" s="116"/>
      <c r="G104" s="116">
        <v>1</v>
      </c>
      <c r="H104" s="116" t="s">
        <v>100</v>
      </c>
      <c r="I104" s="116"/>
      <c r="J104" s="116"/>
      <c r="K104" s="116"/>
      <c r="L104" s="228" t="s">
        <v>136</v>
      </c>
      <c r="M104" s="117"/>
      <c r="N104" s="231" t="s">
        <v>140</v>
      </c>
      <c r="O104" s="232"/>
      <c r="P104" s="232"/>
      <c r="Q104" s="232"/>
      <c r="R104" s="232"/>
      <c r="S104" s="232"/>
      <c r="T104" s="232"/>
      <c r="U104" s="232"/>
      <c r="V104" s="232"/>
      <c r="W104" s="232"/>
      <c r="X104" s="232"/>
      <c r="Y104" s="232"/>
      <c r="Z104" s="232"/>
      <c r="AA104" s="232"/>
      <c r="AB104" s="232"/>
      <c r="AC104" s="232"/>
      <c r="AD104" s="232"/>
      <c r="AE104" s="232"/>
      <c r="AF104" s="232"/>
      <c r="AG104" s="232"/>
      <c r="AH104" s="232"/>
      <c r="AI104" s="232"/>
      <c r="AJ104" s="232"/>
      <c r="AK104" s="232"/>
      <c r="AL104" s="232"/>
      <c r="AM104" s="232"/>
      <c r="AN104" s="232"/>
      <c r="AO104" s="232"/>
      <c r="AP104" s="232"/>
      <c r="AQ104" s="232"/>
      <c r="AR104" s="232"/>
      <c r="AS104" s="232"/>
      <c r="AT104" s="232"/>
      <c r="AU104" s="232"/>
      <c r="AV104" s="232"/>
      <c r="AW104" s="232"/>
      <c r="AX104" s="232"/>
      <c r="AY104" s="232"/>
      <c r="AZ104" s="232"/>
      <c r="BA104" s="232"/>
      <c r="BB104" s="232"/>
      <c r="BC104" s="232"/>
      <c r="BD104" s="112" t="s">
        <v>138</v>
      </c>
    </row>
    <row r="105" spans="2:56" x14ac:dyDescent="0.25">
      <c r="B105" s="119" t="s">
        <v>8</v>
      </c>
      <c r="C105" s="99" t="s">
        <v>9</v>
      </c>
      <c r="D105" s="99" t="s">
        <v>10</v>
      </c>
      <c r="E105" s="236"/>
      <c r="F105" s="116"/>
      <c r="G105" s="116" t="str">
        <f t="shared" si="106"/>
        <v>nilai</v>
      </c>
      <c r="H105" s="116" t="s">
        <v>122</v>
      </c>
      <c r="I105" s="116" t="s">
        <v>99</v>
      </c>
      <c r="J105" s="116" t="s">
        <v>129</v>
      </c>
      <c r="K105" s="116" t="s">
        <v>123</v>
      </c>
      <c r="L105" s="228"/>
      <c r="N105" s="122">
        <f>GANJIL!N106</f>
        <v>1</v>
      </c>
      <c r="O105" s="105"/>
      <c r="P105" s="105"/>
      <c r="Q105" s="122">
        <f>GENAP!Q106</f>
        <v>2</v>
      </c>
      <c r="R105" s="105"/>
      <c r="S105" s="105"/>
      <c r="T105" s="122">
        <f>GANJIL!T106</f>
        <v>3</v>
      </c>
      <c r="U105" s="105"/>
      <c r="V105" s="105"/>
      <c r="W105" s="122">
        <f>GENAP!W106</f>
        <v>4</v>
      </c>
      <c r="X105" s="105"/>
      <c r="Y105" s="105"/>
      <c r="Z105" s="122">
        <f>GANJIL!Z106</f>
        <v>5</v>
      </c>
      <c r="AA105" s="105"/>
      <c r="AB105" s="105"/>
      <c r="AC105" s="122">
        <f>GENAP!AC106</f>
        <v>6</v>
      </c>
      <c r="AD105" s="105"/>
      <c r="AE105" s="105"/>
      <c r="AF105" s="122">
        <f>GANJIL!AF106</f>
        <v>7</v>
      </c>
      <c r="AG105" s="105"/>
      <c r="AH105" s="105"/>
      <c r="AI105" s="122">
        <f>GENAP!AI106</f>
        <v>8</v>
      </c>
      <c r="AJ105" s="105"/>
      <c r="AK105" s="105"/>
      <c r="AL105" s="122">
        <f>GANJIL!AL106</f>
        <v>9</v>
      </c>
      <c r="AM105" s="105"/>
      <c r="AN105" s="105"/>
      <c r="AO105" s="122">
        <f>GENAP!AO106</f>
        <v>10</v>
      </c>
      <c r="AP105" s="105"/>
      <c r="AQ105" s="105"/>
      <c r="AR105" s="122">
        <f>GANJIL!AR106</f>
        <v>11</v>
      </c>
      <c r="AS105" s="105"/>
      <c r="AT105" s="105"/>
      <c r="AU105" s="122">
        <f>GENAP!AU106</f>
        <v>12</v>
      </c>
      <c r="AV105" s="105"/>
      <c r="AW105" s="105"/>
      <c r="AX105" s="122">
        <f>GANJIL!AX106</f>
        <v>13</v>
      </c>
      <c r="AY105" s="105"/>
      <c r="AZ105" s="105"/>
      <c r="BA105" s="122">
        <f>GENAP!BA106</f>
        <v>14</v>
      </c>
      <c r="BB105" s="123"/>
      <c r="BC105" s="123"/>
      <c r="BD105" s="112" t="s">
        <v>138</v>
      </c>
    </row>
    <row r="106" spans="2:56" x14ac:dyDescent="0.25">
      <c r="B106" s="114" t="str">
        <f>GANJIL!B107</f>
        <v>PAI Islam dan Disiplin Ilmu</v>
      </c>
      <c r="C106" s="98">
        <f>GANJIL!C107</f>
        <v>1</v>
      </c>
      <c r="D106" s="98">
        <f>GANJIL!D107</f>
        <v>0</v>
      </c>
      <c r="E106" s="105">
        <f t="shared" ref="E106:E120" si="129">P106+S106+V106+Y106+AB106+AE106+AH106+AK106+AN106+AQ106+AT106+AW106+AZ106+BC106</f>
        <v>0</v>
      </c>
      <c r="F106" s="116">
        <f t="shared" ref="F106:F122" si="130">IF(AND(E106=0),0,C106)</f>
        <v>0</v>
      </c>
      <c r="G106" s="116">
        <f t="shared" si="106"/>
        <v>0</v>
      </c>
      <c r="H106" s="122">
        <f t="shared" ref="H106:H122" si="131">IF(AND(D106=$BF$3),$BG$3,IF(AND(D106=$BF$4),$BG$4,IF(AND(D106=$BF$5),$BG$5,IF(AND(D106=$BF$6),$BG$6,IF(AND(D106=$BF$7),$BG$7,IF(AND(D106=$BF$8),$BG$8,IF(AND(D106=$BF$9),$BG$9,IF(AND(D106=$BF$10),$BG$10))))))))</f>
        <v>0</v>
      </c>
      <c r="I106" s="116">
        <f t="shared" ref="I106:I122" si="132">H106*C106</f>
        <v>0</v>
      </c>
      <c r="J106" s="122">
        <f t="shared" ref="J106:J122" si="133">IF(AND(H106&gt;1),0,C106)</f>
        <v>1</v>
      </c>
      <c r="K106" s="122">
        <f t="shared" ref="K106:K122" si="134">IF(AND(J106=0),C106,0)</f>
        <v>0</v>
      </c>
      <c r="L106" s="122" t="str">
        <f t="shared" ref="L106:L122" si="135">IF(AND(J106=0),"lulus","belum")</f>
        <v>belum</v>
      </c>
      <c r="M106" s="123"/>
      <c r="N106" s="122">
        <f>GANJIL!N107</f>
        <v>0</v>
      </c>
      <c r="O106" s="116">
        <f>IF(AND(N106=$BJ$3),$C$106,0)</f>
        <v>0</v>
      </c>
      <c r="P106" s="116">
        <f t="shared" ref="P106:P122" si="136">IF(AND(N106&gt;0),1,0)</f>
        <v>0</v>
      </c>
      <c r="Q106" s="122">
        <f>GENAP!Q107</f>
        <v>0</v>
      </c>
      <c r="R106" s="116">
        <f>IF(AND(Q106=$BJ$3),$C$106,0)</f>
        <v>0</v>
      </c>
      <c r="S106" s="116">
        <f t="shared" ref="S106:S122" si="137">IF(AND(Q106&gt;0),1,0)</f>
        <v>0</v>
      </c>
      <c r="T106" s="122">
        <f>GANJIL!T107</f>
        <v>0</v>
      </c>
      <c r="U106" s="116">
        <f>IF(AND(T106=$BJ$3),$C$106,0)</f>
        <v>0</v>
      </c>
      <c r="V106" s="116">
        <f t="shared" ref="V106:V122" si="138">IF(AND(T106&gt;0),1,0)</f>
        <v>0</v>
      </c>
      <c r="W106" s="122">
        <f>GENAP!W107</f>
        <v>0</v>
      </c>
      <c r="X106" s="116">
        <f>IF(AND(W106=$BJ$3),$C$106,0)</f>
        <v>0</v>
      </c>
      <c r="Y106" s="116">
        <f t="shared" ref="Y106:Y122" si="139">IF(AND(W106&gt;0),1,0)</f>
        <v>0</v>
      </c>
      <c r="Z106" s="122">
        <f>GANJIL!Z107</f>
        <v>0</v>
      </c>
      <c r="AA106" s="116">
        <f>IF(AND(Z106=$BJ$3),$C$106,0)</f>
        <v>0</v>
      </c>
      <c r="AB106" s="116">
        <f t="shared" ref="AB106:AB122" si="140">IF(AND(Z106&gt;0),1,0)</f>
        <v>0</v>
      </c>
      <c r="AC106" s="122">
        <f>GENAP!AC107</f>
        <v>0</v>
      </c>
      <c r="AD106" s="116">
        <f>IF(AND(AC106=$BJ$3),$C$106,0)</f>
        <v>0</v>
      </c>
      <c r="AE106" s="116">
        <f t="shared" ref="AE106:AE122" si="141">IF(AND(AC106&gt;0),1,0)</f>
        <v>0</v>
      </c>
      <c r="AF106" s="122">
        <f>GANJIL!AF107</f>
        <v>0</v>
      </c>
      <c r="AG106" s="116">
        <f>IF(AND(AF106=$BJ$3),$C$106,0)</f>
        <v>0</v>
      </c>
      <c r="AH106" s="116">
        <f t="shared" ref="AH106:AH122" si="142">IF(AND(AF106&gt;0),1,0)</f>
        <v>0</v>
      </c>
      <c r="AI106" s="122">
        <f>GENAP!AI107</f>
        <v>0</v>
      </c>
      <c r="AJ106" s="116">
        <f>IF(AND(AI106=$BJ$3),$C$106,0)</f>
        <v>0</v>
      </c>
      <c r="AK106" s="116">
        <f t="shared" ref="AK106:AK122" si="143">IF(AND(AI106&gt;0),1,0)</f>
        <v>0</v>
      </c>
      <c r="AL106" s="122">
        <f>GANJIL!AL107</f>
        <v>0</v>
      </c>
      <c r="AM106" s="116">
        <f>IF(AND(AL106=$BJ$3),$C$106,0)</f>
        <v>0</v>
      </c>
      <c r="AN106" s="116">
        <f t="shared" ref="AN106:AN122" si="144">IF(AND(AL106&gt;0),1,0)</f>
        <v>0</v>
      </c>
      <c r="AO106" s="122">
        <f>GENAP!AO107</f>
        <v>0</v>
      </c>
      <c r="AP106" s="116">
        <f>IF(AND(AO106=$BJ$3),$C$106,0)</f>
        <v>0</v>
      </c>
      <c r="AQ106" s="116">
        <f t="shared" ref="AQ106:AQ122" si="145">IF(AND(AO106&gt;0),1,0)</f>
        <v>0</v>
      </c>
      <c r="AR106" s="122">
        <f>GANJIL!AR107</f>
        <v>0</v>
      </c>
      <c r="AS106" s="116">
        <f>IF(AND(AR106=$BJ$3),$C$106,0)</f>
        <v>0</v>
      </c>
      <c r="AT106" s="116">
        <f t="shared" ref="AT106:AT122" si="146">IF(AND(AR106&gt;0),1,0)</f>
        <v>0</v>
      </c>
      <c r="AU106" s="122">
        <f>GENAP!AU107</f>
        <v>0</v>
      </c>
      <c r="AV106" s="116">
        <f>IF(AND(AU106=$BJ$3),$C$106,0)</f>
        <v>0</v>
      </c>
      <c r="AW106" s="116">
        <f t="shared" ref="AW106:AW122" si="147">IF(AND(AU106&gt;0),1,0)</f>
        <v>0</v>
      </c>
      <c r="AX106" s="122">
        <f>GANJIL!AX107</f>
        <v>0</v>
      </c>
      <c r="AY106" s="116">
        <f>IF(AND(AX106=$BJ$3),$C$106,0)</f>
        <v>0</v>
      </c>
      <c r="AZ106" s="116">
        <f t="shared" ref="AZ106:AZ122" si="148">IF(AND(AX106&gt;0),1,0)</f>
        <v>0</v>
      </c>
      <c r="BA106" s="122">
        <f>GENAP!BA107</f>
        <v>0</v>
      </c>
      <c r="BB106" s="116">
        <f>IF(AND(BA106=$BJ$3),$C$106,0)</f>
        <v>0</v>
      </c>
      <c r="BC106" s="116">
        <f t="shared" ref="BC106:BC122" si="149">IF(AND(BA106&gt;0),1,0)</f>
        <v>0</v>
      </c>
      <c r="BD106" s="112" t="s">
        <v>138</v>
      </c>
    </row>
    <row r="107" spans="2:56" x14ac:dyDescent="0.25">
      <c r="B107" s="114" t="str">
        <f>GANJIL!B108</f>
        <v>Kimia Klinik</v>
      </c>
      <c r="C107" s="98">
        <f>GANJIL!C108</f>
        <v>2</v>
      </c>
      <c r="D107" s="98">
        <f>GANJIL!D108</f>
        <v>0</v>
      </c>
      <c r="E107" s="105">
        <f t="shared" si="129"/>
        <v>0</v>
      </c>
      <c r="F107" s="116">
        <f t="shared" si="130"/>
        <v>0</v>
      </c>
      <c r="G107" s="116">
        <f t="shared" si="106"/>
        <v>0</v>
      </c>
      <c r="H107" s="122">
        <f t="shared" si="131"/>
        <v>0</v>
      </c>
      <c r="I107" s="116">
        <f t="shared" si="132"/>
        <v>0</v>
      </c>
      <c r="J107" s="122">
        <f t="shared" si="133"/>
        <v>2</v>
      </c>
      <c r="K107" s="122">
        <f t="shared" si="134"/>
        <v>0</v>
      </c>
      <c r="L107" s="122" t="str">
        <f t="shared" si="135"/>
        <v>belum</v>
      </c>
      <c r="M107" s="123"/>
      <c r="N107" s="122">
        <f>GANJIL!N108</f>
        <v>0</v>
      </c>
      <c r="O107" s="116">
        <f>IF(AND(N107=$BJ$3),$C$107,0)</f>
        <v>0</v>
      </c>
      <c r="P107" s="116">
        <f t="shared" si="136"/>
        <v>0</v>
      </c>
      <c r="Q107" s="122">
        <f>GENAP!Q108</f>
        <v>0</v>
      </c>
      <c r="R107" s="116">
        <f>IF(AND(Q107=$BJ$3),$C$107,0)</f>
        <v>0</v>
      </c>
      <c r="S107" s="116">
        <f t="shared" si="137"/>
        <v>0</v>
      </c>
      <c r="T107" s="122">
        <f>GANJIL!T108</f>
        <v>0</v>
      </c>
      <c r="U107" s="116">
        <f>IF(AND(T107=$BJ$3),$C$107,0)</f>
        <v>0</v>
      </c>
      <c r="V107" s="116">
        <f t="shared" si="138"/>
        <v>0</v>
      </c>
      <c r="W107" s="122">
        <f>GENAP!W108</f>
        <v>0</v>
      </c>
      <c r="X107" s="116">
        <f>IF(AND(W107=$BJ$3),$C$107,0)</f>
        <v>0</v>
      </c>
      <c r="Y107" s="116">
        <f t="shared" si="139"/>
        <v>0</v>
      </c>
      <c r="Z107" s="122">
        <f>GANJIL!Z108</f>
        <v>0</v>
      </c>
      <c r="AA107" s="116">
        <f>IF(AND(Z107=$BJ$3),$C$107,0)</f>
        <v>0</v>
      </c>
      <c r="AB107" s="116">
        <f t="shared" si="140"/>
        <v>0</v>
      </c>
      <c r="AC107" s="122">
        <f>GENAP!AC108</f>
        <v>0</v>
      </c>
      <c r="AD107" s="116">
        <f>IF(AND(AC107=$BJ$3),$C$107,0)</f>
        <v>0</v>
      </c>
      <c r="AE107" s="116">
        <f t="shared" si="141"/>
        <v>0</v>
      </c>
      <c r="AF107" s="122">
        <f>GANJIL!AF108</f>
        <v>0</v>
      </c>
      <c r="AG107" s="116">
        <f>IF(AND(AF107=$BJ$3),$C$107,0)</f>
        <v>0</v>
      </c>
      <c r="AH107" s="116">
        <f t="shared" si="142"/>
        <v>0</v>
      </c>
      <c r="AI107" s="122">
        <f>GENAP!AI108</f>
        <v>0</v>
      </c>
      <c r="AJ107" s="116">
        <f>IF(AND(AI107=$BJ$3),$C$107,0)</f>
        <v>0</v>
      </c>
      <c r="AK107" s="116">
        <f t="shared" si="143"/>
        <v>0</v>
      </c>
      <c r="AL107" s="122">
        <f>GANJIL!AL108</f>
        <v>0</v>
      </c>
      <c r="AM107" s="116">
        <f>IF(AND(AL107=$BJ$3),$C$107,0)</f>
        <v>0</v>
      </c>
      <c r="AN107" s="116">
        <f t="shared" si="144"/>
        <v>0</v>
      </c>
      <c r="AO107" s="122">
        <f>GENAP!AO108</f>
        <v>0</v>
      </c>
      <c r="AP107" s="116">
        <f>IF(AND(AO107=$BJ$3),$C$107,0)</f>
        <v>0</v>
      </c>
      <c r="AQ107" s="116">
        <f t="shared" si="145"/>
        <v>0</v>
      </c>
      <c r="AR107" s="122">
        <f>GANJIL!AR108</f>
        <v>0</v>
      </c>
      <c r="AS107" s="116">
        <f>IF(AND(AR107=$BJ$3),$C$107,0)</f>
        <v>0</v>
      </c>
      <c r="AT107" s="116">
        <f t="shared" si="146"/>
        <v>0</v>
      </c>
      <c r="AU107" s="122">
        <f>GENAP!AU108</f>
        <v>0</v>
      </c>
      <c r="AV107" s="116">
        <f>IF(AND(AU107=$BJ$3),$C$107,0)</f>
        <v>0</v>
      </c>
      <c r="AW107" s="116">
        <f t="shared" si="147"/>
        <v>0</v>
      </c>
      <c r="AX107" s="122">
        <f>GANJIL!AX108</f>
        <v>0</v>
      </c>
      <c r="AY107" s="116">
        <f>IF(AND(AX107=$BJ$3),$C$107,0)</f>
        <v>0</v>
      </c>
      <c r="AZ107" s="116">
        <f t="shared" si="148"/>
        <v>0</v>
      </c>
      <c r="BA107" s="122">
        <f>GENAP!BA108</f>
        <v>0</v>
      </c>
      <c r="BB107" s="116">
        <f>IF(AND(BA107=$BJ$3),$C$107,0)</f>
        <v>0</v>
      </c>
      <c r="BC107" s="116">
        <f t="shared" si="149"/>
        <v>0</v>
      </c>
      <c r="BD107" s="112" t="s">
        <v>138</v>
      </c>
    </row>
    <row r="108" spans="2:56" x14ac:dyDescent="0.25">
      <c r="B108" s="114" t="str">
        <f>GANJIL!B109</f>
        <v>Praktikum Kimia Klinik</v>
      </c>
      <c r="C108" s="98">
        <f>GANJIL!C109</f>
        <v>1</v>
      </c>
      <c r="D108" s="98">
        <f>GANJIL!D109</f>
        <v>0</v>
      </c>
      <c r="E108" s="105">
        <f t="shared" si="129"/>
        <v>0</v>
      </c>
      <c r="F108" s="116">
        <f t="shared" si="130"/>
        <v>0</v>
      </c>
      <c r="G108" s="116">
        <f t="shared" si="106"/>
        <v>0</v>
      </c>
      <c r="H108" s="122">
        <f t="shared" si="131"/>
        <v>0</v>
      </c>
      <c r="I108" s="116">
        <f t="shared" si="132"/>
        <v>0</v>
      </c>
      <c r="J108" s="122">
        <f t="shared" si="133"/>
        <v>1</v>
      </c>
      <c r="K108" s="122">
        <f t="shared" si="134"/>
        <v>0</v>
      </c>
      <c r="L108" s="122" t="str">
        <f t="shared" si="135"/>
        <v>belum</v>
      </c>
      <c r="M108" s="123"/>
      <c r="N108" s="122">
        <f>GANJIL!N109</f>
        <v>0</v>
      </c>
      <c r="O108" s="116">
        <f>IF(AND(N108=$BJ$3),$C$108,0)</f>
        <v>0</v>
      </c>
      <c r="P108" s="116">
        <f t="shared" si="136"/>
        <v>0</v>
      </c>
      <c r="Q108" s="122">
        <f>GENAP!Q109</f>
        <v>0</v>
      </c>
      <c r="R108" s="116">
        <f>IF(AND(Q108=$BJ$3),$C$108,0)</f>
        <v>0</v>
      </c>
      <c r="S108" s="116">
        <f t="shared" si="137"/>
        <v>0</v>
      </c>
      <c r="T108" s="122">
        <f>GANJIL!T109</f>
        <v>0</v>
      </c>
      <c r="U108" s="116">
        <f>IF(AND(T108=$BJ$3),$C$108,0)</f>
        <v>0</v>
      </c>
      <c r="V108" s="116">
        <f t="shared" si="138"/>
        <v>0</v>
      </c>
      <c r="W108" s="122">
        <f>GENAP!W109</f>
        <v>0</v>
      </c>
      <c r="X108" s="116">
        <f>IF(AND(W108=$BJ$3),$C$108,0)</f>
        <v>0</v>
      </c>
      <c r="Y108" s="116">
        <f t="shared" si="139"/>
        <v>0</v>
      </c>
      <c r="Z108" s="122">
        <f>GANJIL!Z109</f>
        <v>0</v>
      </c>
      <c r="AA108" s="116">
        <f>IF(AND(Z108=$BJ$3),$C$108,0)</f>
        <v>0</v>
      </c>
      <c r="AB108" s="116">
        <f t="shared" si="140"/>
        <v>0</v>
      </c>
      <c r="AC108" s="122">
        <f>GENAP!AC109</f>
        <v>0</v>
      </c>
      <c r="AD108" s="116">
        <f>IF(AND(AC108=$BJ$3),$C$108,0)</f>
        <v>0</v>
      </c>
      <c r="AE108" s="116">
        <f t="shared" si="141"/>
        <v>0</v>
      </c>
      <c r="AF108" s="122">
        <f>GANJIL!AF109</f>
        <v>0</v>
      </c>
      <c r="AG108" s="116">
        <f>IF(AND(AF108=$BJ$3),$C$108,0)</f>
        <v>0</v>
      </c>
      <c r="AH108" s="116">
        <f t="shared" si="142"/>
        <v>0</v>
      </c>
      <c r="AI108" s="122">
        <f>GENAP!AI109</f>
        <v>0</v>
      </c>
      <c r="AJ108" s="116">
        <f>IF(AND(AI108=$BJ$3),$C$108,0)</f>
        <v>0</v>
      </c>
      <c r="AK108" s="116">
        <f t="shared" si="143"/>
        <v>0</v>
      </c>
      <c r="AL108" s="122">
        <f>GANJIL!AL109</f>
        <v>0</v>
      </c>
      <c r="AM108" s="116">
        <f>IF(AND(AL108=$BJ$3),$C$108,0)</f>
        <v>0</v>
      </c>
      <c r="AN108" s="116">
        <f t="shared" si="144"/>
        <v>0</v>
      </c>
      <c r="AO108" s="122">
        <f>GENAP!AO109</f>
        <v>0</v>
      </c>
      <c r="AP108" s="116">
        <f>IF(AND(AO108=$BJ$3),$C$108,0)</f>
        <v>0</v>
      </c>
      <c r="AQ108" s="116">
        <f t="shared" si="145"/>
        <v>0</v>
      </c>
      <c r="AR108" s="122">
        <f>GANJIL!AR109</f>
        <v>0</v>
      </c>
      <c r="AS108" s="116">
        <f>IF(AND(AR108=$BJ$3),$C$108,0)</f>
        <v>0</v>
      </c>
      <c r="AT108" s="116">
        <f t="shared" si="146"/>
        <v>0</v>
      </c>
      <c r="AU108" s="122">
        <f>GENAP!AU109</f>
        <v>0</v>
      </c>
      <c r="AV108" s="116">
        <f>IF(AND(AU108=$BJ$3),$C$108,0)</f>
        <v>0</v>
      </c>
      <c r="AW108" s="116">
        <f t="shared" si="147"/>
        <v>0</v>
      </c>
      <c r="AX108" s="122">
        <f>GANJIL!AX109</f>
        <v>0</v>
      </c>
      <c r="AY108" s="116">
        <f>IF(AND(AX108=$BJ$3),$C$108,0)</f>
        <v>0</v>
      </c>
      <c r="AZ108" s="116">
        <f t="shared" si="148"/>
        <v>0</v>
      </c>
      <c r="BA108" s="122">
        <f>GENAP!BA109</f>
        <v>0</v>
      </c>
      <c r="BB108" s="116">
        <f>IF(AND(BA108=$BJ$3),$C$108,0)</f>
        <v>0</v>
      </c>
      <c r="BC108" s="116">
        <f t="shared" si="149"/>
        <v>0</v>
      </c>
      <c r="BD108" s="112" t="s">
        <v>138</v>
      </c>
    </row>
    <row r="109" spans="2:56" x14ac:dyDescent="0.25">
      <c r="B109" s="114" t="str">
        <f>GANJIL!B110</f>
        <v>Biofarmasi</v>
      </c>
      <c r="C109" s="98">
        <f>GANJIL!C110</f>
        <v>2</v>
      </c>
      <c r="D109" s="98">
        <f>GANJIL!D110</f>
        <v>0</v>
      </c>
      <c r="E109" s="105">
        <f t="shared" si="129"/>
        <v>0</v>
      </c>
      <c r="F109" s="116">
        <f t="shared" si="130"/>
        <v>0</v>
      </c>
      <c r="G109" s="116">
        <f t="shared" si="106"/>
        <v>0</v>
      </c>
      <c r="H109" s="122">
        <f t="shared" si="131"/>
        <v>0</v>
      </c>
      <c r="I109" s="116">
        <f t="shared" si="132"/>
        <v>0</v>
      </c>
      <c r="J109" s="122">
        <f t="shared" si="133"/>
        <v>2</v>
      </c>
      <c r="K109" s="122">
        <f t="shared" si="134"/>
        <v>0</v>
      </c>
      <c r="L109" s="122" t="str">
        <f t="shared" si="135"/>
        <v>belum</v>
      </c>
      <c r="M109" s="123"/>
      <c r="N109" s="122">
        <f>GANJIL!N110</f>
        <v>0</v>
      </c>
      <c r="O109" s="116">
        <f>IF(AND(N109=$BJ$3),$C$109,0)</f>
        <v>0</v>
      </c>
      <c r="P109" s="116">
        <f t="shared" si="136"/>
        <v>0</v>
      </c>
      <c r="Q109" s="122">
        <f>GENAP!Q110</f>
        <v>0</v>
      </c>
      <c r="R109" s="116">
        <f>IF(AND(Q109=$BJ$3),$C$109,0)</f>
        <v>0</v>
      </c>
      <c r="S109" s="116">
        <f t="shared" si="137"/>
        <v>0</v>
      </c>
      <c r="T109" s="122">
        <f>GANJIL!T110</f>
        <v>0</v>
      </c>
      <c r="U109" s="116">
        <f>IF(AND(T109=$BJ$3),$C$109,0)</f>
        <v>0</v>
      </c>
      <c r="V109" s="116">
        <f t="shared" si="138"/>
        <v>0</v>
      </c>
      <c r="W109" s="122">
        <f>GENAP!W110</f>
        <v>0</v>
      </c>
      <c r="X109" s="116">
        <f>IF(AND(W109=$BJ$3),$C$109,0)</f>
        <v>0</v>
      </c>
      <c r="Y109" s="116">
        <f t="shared" si="139"/>
        <v>0</v>
      </c>
      <c r="Z109" s="122">
        <f>GANJIL!Z110</f>
        <v>0</v>
      </c>
      <c r="AA109" s="116">
        <f>IF(AND(Z109=$BJ$3),$C$109,0)</f>
        <v>0</v>
      </c>
      <c r="AB109" s="116">
        <f t="shared" si="140"/>
        <v>0</v>
      </c>
      <c r="AC109" s="122">
        <f>GENAP!AC110</f>
        <v>0</v>
      </c>
      <c r="AD109" s="116">
        <f>IF(AND(AC109=$BJ$3),$C$109,0)</f>
        <v>0</v>
      </c>
      <c r="AE109" s="116">
        <f t="shared" si="141"/>
        <v>0</v>
      </c>
      <c r="AF109" s="122">
        <f>GANJIL!AF110</f>
        <v>0</v>
      </c>
      <c r="AG109" s="116">
        <f>IF(AND(AF109=$BJ$3),$C$109,0)</f>
        <v>0</v>
      </c>
      <c r="AH109" s="116">
        <f t="shared" si="142"/>
        <v>0</v>
      </c>
      <c r="AI109" s="122">
        <f>GENAP!AI110</f>
        <v>0</v>
      </c>
      <c r="AJ109" s="116">
        <f>IF(AND(AI109=$BJ$3),$C$109,0)</f>
        <v>0</v>
      </c>
      <c r="AK109" s="116">
        <f t="shared" si="143"/>
        <v>0</v>
      </c>
      <c r="AL109" s="122">
        <f>GANJIL!AL110</f>
        <v>0</v>
      </c>
      <c r="AM109" s="116">
        <f>IF(AND(AL109=$BJ$3),$C$109,0)</f>
        <v>0</v>
      </c>
      <c r="AN109" s="116">
        <f t="shared" si="144"/>
        <v>0</v>
      </c>
      <c r="AO109" s="122">
        <f>GENAP!AO110</f>
        <v>0</v>
      </c>
      <c r="AP109" s="116">
        <f>IF(AND(AO109=$BJ$3),$C$109,0)</f>
        <v>0</v>
      </c>
      <c r="AQ109" s="116">
        <f t="shared" si="145"/>
        <v>0</v>
      </c>
      <c r="AR109" s="122">
        <f>GANJIL!AR110</f>
        <v>0</v>
      </c>
      <c r="AS109" s="116">
        <f>IF(AND(AR109=$BJ$3),$C$109,0)</f>
        <v>0</v>
      </c>
      <c r="AT109" s="116">
        <f t="shared" si="146"/>
        <v>0</v>
      </c>
      <c r="AU109" s="122">
        <f>GENAP!AU110</f>
        <v>0</v>
      </c>
      <c r="AV109" s="116">
        <f>IF(AND(AU109=$BJ$3),$C$109,0)</f>
        <v>0</v>
      </c>
      <c r="AW109" s="116">
        <f t="shared" si="147"/>
        <v>0</v>
      </c>
      <c r="AX109" s="122">
        <f>GANJIL!AX110</f>
        <v>0</v>
      </c>
      <c r="AY109" s="116">
        <f>IF(AND(AX109=$BJ$3),$C$109,0)</f>
        <v>0</v>
      </c>
      <c r="AZ109" s="116">
        <f t="shared" si="148"/>
        <v>0</v>
      </c>
      <c r="BA109" s="122">
        <f>GENAP!BA110</f>
        <v>0</v>
      </c>
      <c r="BB109" s="116">
        <f>IF(AND(BA109=$BJ$3),$C$109,0)</f>
        <v>0</v>
      </c>
      <c r="BC109" s="116">
        <f t="shared" si="149"/>
        <v>0</v>
      </c>
      <c r="BD109" s="112" t="s">
        <v>138</v>
      </c>
    </row>
    <row r="110" spans="2:56" x14ac:dyDescent="0.25">
      <c r="B110" s="114" t="str">
        <f>GANJIL!B111</f>
        <v>Farmakokinetika</v>
      </c>
      <c r="C110" s="98">
        <f>GANJIL!C111</f>
        <v>2</v>
      </c>
      <c r="D110" s="98">
        <f>GANJIL!D111</f>
        <v>0</v>
      </c>
      <c r="E110" s="105">
        <f t="shared" si="129"/>
        <v>0</v>
      </c>
      <c r="F110" s="116">
        <f t="shared" si="130"/>
        <v>0</v>
      </c>
      <c r="G110" s="116">
        <f t="shared" si="106"/>
        <v>0</v>
      </c>
      <c r="H110" s="122">
        <f t="shared" si="131"/>
        <v>0</v>
      </c>
      <c r="I110" s="116">
        <f t="shared" si="132"/>
        <v>0</v>
      </c>
      <c r="J110" s="122">
        <f t="shared" si="133"/>
        <v>2</v>
      </c>
      <c r="K110" s="122">
        <f t="shared" si="134"/>
        <v>0</v>
      </c>
      <c r="L110" s="122" t="str">
        <f t="shared" si="135"/>
        <v>belum</v>
      </c>
      <c r="M110" s="123"/>
      <c r="N110" s="122">
        <f>GANJIL!N111</f>
        <v>0</v>
      </c>
      <c r="O110" s="116">
        <f>IF(AND(N110=$BJ$3),$C$110,0)</f>
        <v>0</v>
      </c>
      <c r="P110" s="116">
        <f t="shared" si="136"/>
        <v>0</v>
      </c>
      <c r="Q110" s="122">
        <f>GENAP!Q111</f>
        <v>0</v>
      </c>
      <c r="R110" s="116">
        <f>IF(AND(Q110=$BJ$3),$C$110,0)</f>
        <v>0</v>
      </c>
      <c r="S110" s="116">
        <f t="shared" si="137"/>
        <v>0</v>
      </c>
      <c r="T110" s="122">
        <f>GANJIL!T111</f>
        <v>0</v>
      </c>
      <c r="U110" s="116">
        <f>IF(AND(T110=$BJ$3),$C$110,0)</f>
        <v>0</v>
      </c>
      <c r="V110" s="116">
        <f t="shared" si="138"/>
        <v>0</v>
      </c>
      <c r="W110" s="122">
        <f>GENAP!W111</f>
        <v>0</v>
      </c>
      <c r="X110" s="116">
        <f>IF(AND(W110=$BJ$3),$C$110,0)</f>
        <v>0</v>
      </c>
      <c r="Y110" s="116">
        <f t="shared" si="139"/>
        <v>0</v>
      </c>
      <c r="Z110" s="122">
        <f>GANJIL!Z111</f>
        <v>0</v>
      </c>
      <c r="AA110" s="116">
        <f>IF(AND(Z110=$BJ$3),$C$110,0)</f>
        <v>0</v>
      </c>
      <c r="AB110" s="116">
        <f t="shared" si="140"/>
        <v>0</v>
      </c>
      <c r="AC110" s="122">
        <f>GENAP!AC111</f>
        <v>0</v>
      </c>
      <c r="AD110" s="116">
        <f>IF(AND(AC110=$BJ$3),$C$110,0)</f>
        <v>0</v>
      </c>
      <c r="AE110" s="116">
        <f t="shared" si="141"/>
        <v>0</v>
      </c>
      <c r="AF110" s="122">
        <f>GANJIL!AF111</f>
        <v>0</v>
      </c>
      <c r="AG110" s="116">
        <f>IF(AND(AF110=$BJ$3),$C$110,0)</f>
        <v>0</v>
      </c>
      <c r="AH110" s="116">
        <f t="shared" si="142"/>
        <v>0</v>
      </c>
      <c r="AI110" s="122">
        <f>GENAP!AI111</f>
        <v>0</v>
      </c>
      <c r="AJ110" s="116">
        <f>IF(AND(AI110=$BJ$3),$C$110,0)</f>
        <v>0</v>
      </c>
      <c r="AK110" s="116">
        <f t="shared" si="143"/>
        <v>0</v>
      </c>
      <c r="AL110" s="122">
        <f>GANJIL!AL111</f>
        <v>0</v>
      </c>
      <c r="AM110" s="116">
        <f>IF(AND(AL110=$BJ$3),$C$110,0)</f>
        <v>0</v>
      </c>
      <c r="AN110" s="116">
        <f t="shared" si="144"/>
        <v>0</v>
      </c>
      <c r="AO110" s="122">
        <f>GENAP!AO111</f>
        <v>0</v>
      </c>
      <c r="AP110" s="116">
        <f>IF(AND(AO110=$BJ$3),$C$110,0)</f>
        <v>0</v>
      </c>
      <c r="AQ110" s="116">
        <f t="shared" si="145"/>
        <v>0</v>
      </c>
      <c r="AR110" s="122">
        <f>GANJIL!AR111</f>
        <v>0</v>
      </c>
      <c r="AS110" s="116">
        <f>IF(AND(AR110=$BJ$3),$C$110,0)</f>
        <v>0</v>
      </c>
      <c r="AT110" s="116">
        <f t="shared" si="146"/>
        <v>0</v>
      </c>
      <c r="AU110" s="122">
        <f>GENAP!AU111</f>
        <v>0</v>
      </c>
      <c r="AV110" s="116">
        <f>IF(AND(AU110=$BJ$3),$C$110,0)</f>
        <v>0</v>
      </c>
      <c r="AW110" s="116">
        <f t="shared" si="147"/>
        <v>0</v>
      </c>
      <c r="AX110" s="122">
        <f>GANJIL!AX111</f>
        <v>0</v>
      </c>
      <c r="AY110" s="116">
        <f>IF(AND(AX110=$BJ$3),$C$110,0)</f>
        <v>0</v>
      </c>
      <c r="AZ110" s="116">
        <f t="shared" si="148"/>
        <v>0</v>
      </c>
      <c r="BA110" s="122">
        <f>GENAP!BA111</f>
        <v>0</v>
      </c>
      <c r="BB110" s="116">
        <f>IF(AND(BA110=$BJ$3),$C$110,0)</f>
        <v>0</v>
      </c>
      <c r="BC110" s="116">
        <f t="shared" si="149"/>
        <v>0</v>
      </c>
      <c r="BD110" s="112" t="s">
        <v>138</v>
      </c>
    </row>
    <row r="111" spans="2:56" x14ac:dyDescent="0.25">
      <c r="B111" s="114" t="str">
        <f>GANJIL!B112</f>
        <v>Praktikum Biofarmasi dan Farmakokinetika</v>
      </c>
      <c r="C111" s="98">
        <f>GANJIL!C112</f>
        <v>1</v>
      </c>
      <c r="D111" s="98">
        <f>GANJIL!D112</f>
        <v>0</v>
      </c>
      <c r="E111" s="105">
        <f t="shared" si="129"/>
        <v>0</v>
      </c>
      <c r="F111" s="116">
        <f t="shared" si="130"/>
        <v>0</v>
      </c>
      <c r="G111" s="116">
        <f t="shared" si="106"/>
        <v>0</v>
      </c>
      <c r="H111" s="122">
        <f t="shared" si="131"/>
        <v>0</v>
      </c>
      <c r="I111" s="116">
        <f t="shared" si="132"/>
        <v>0</v>
      </c>
      <c r="J111" s="122">
        <f t="shared" si="133"/>
        <v>1</v>
      </c>
      <c r="K111" s="122">
        <f t="shared" si="134"/>
        <v>0</v>
      </c>
      <c r="L111" s="122" t="str">
        <f t="shared" si="135"/>
        <v>belum</v>
      </c>
      <c r="M111" s="123"/>
      <c r="N111" s="122">
        <f>GANJIL!N112</f>
        <v>0</v>
      </c>
      <c r="O111" s="116">
        <f>IF(AND(N111=$BJ$3),$C$111,0)</f>
        <v>0</v>
      </c>
      <c r="P111" s="116">
        <f t="shared" si="136"/>
        <v>0</v>
      </c>
      <c r="Q111" s="122">
        <f>GENAP!Q112</f>
        <v>0</v>
      </c>
      <c r="R111" s="116">
        <f>IF(AND(Q111=$BJ$3),$C$111,0)</f>
        <v>0</v>
      </c>
      <c r="S111" s="116">
        <f t="shared" si="137"/>
        <v>0</v>
      </c>
      <c r="T111" s="122">
        <f>GANJIL!T112</f>
        <v>0</v>
      </c>
      <c r="U111" s="116">
        <f>IF(AND(T111=$BJ$3),$C$111,0)</f>
        <v>0</v>
      </c>
      <c r="V111" s="116">
        <f t="shared" si="138"/>
        <v>0</v>
      </c>
      <c r="W111" s="122">
        <f>GENAP!W112</f>
        <v>0</v>
      </c>
      <c r="X111" s="116">
        <f>IF(AND(W111=$BJ$3),$C$111,0)</f>
        <v>0</v>
      </c>
      <c r="Y111" s="116">
        <f t="shared" si="139"/>
        <v>0</v>
      </c>
      <c r="Z111" s="122">
        <f>GANJIL!Z112</f>
        <v>0</v>
      </c>
      <c r="AA111" s="116">
        <f>IF(AND(Z111=$BJ$3),$C$111,0)</f>
        <v>0</v>
      </c>
      <c r="AB111" s="116">
        <f t="shared" si="140"/>
        <v>0</v>
      </c>
      <c r="AC111" s="122">
        <f>GENAP!AC112</f>
        <v>0</v>
      </c>
      <c r="AD111" s="116">
        <f>IF(AND(AC111=$BJ$3),$C$111,0)</f>
        <v>0</v>
      </c>
      <c r="AE111" s="116">
        <f t="shared" si="141"/>
        <v>0</v>
      </c>
      <c r="AF111" s="122">
        <f>GANJIL!AF112</f>
        <v>0</v>
      </c>
      <c r="AG111" s="116">
        <f>IF(AND(AF111=$BJ$3),$C$111,0)</f>
        <v>0</v>
      </c>
      <c r="AH111" s="116">
        <f t="shared" si="142"/>
        <v>0</v>
      </c>
      <c r="AI111" s="122">
        <f>GENAP!AI112</f>
        <v>0</v>
      </c>
      <c r="AJ111" s="116">
        <f>IF(AND(AI111=$BJ$3),$C$111,0)</f>
        <v>0</v>
      </c>
      <c r="AK111" s="116">
        <f t="shared" si="143"/>
        <v>0</v>
      </c>
      <c r="AL111" s="122">
        <f>GANJIL!AL112</f>
        <v>0</v>
      </c>
      <c r="AM111" s="116">
        <f>IF(AND(AL111=$BJ$3),$C$111,0)</f>
        <v>0</v>
      </c>
      <c r="AN111" s="116">
        <f t="shared" si="144"/>
        <v>0</v>
      </c>
      <c r="AO111" s="122">
        <f>GENAP!AO112</f>
        <v>0</v>
      </c>
      <c r="AP111" s="116">
        <f>IF(AND(AO111=$BJ$3),$C$111,0)</f>
        <v>0</v>
      </c>
      <c r="AQ111" s="116">
        <f t="shared" si="145"/>
        <v>0</v>
      </c>
      <c r="AR111" s="122">
        <f>GANJIL!AR112</f>
        <v>0</v>
      </c>
      <c r="AS111" s="116">
        <f>IF(AND(AR111=$BJ$3),$C$111,0)</f>
        <v>0</v>
      </c>
      <c r="AT111" s="116">
        <f t="shared" si="146"/>
        <v>0</v>
      </c>
      <c r="AU111" s="122">
        <f>GENAP!AU112</f>
        <v>0</v>
      </c>
      <c r="AV111" s="116">
        <f>IF(AND(AU111=$BJ$3),$C$111,0)</f>
        <v>0</v>
      </c>
      <c r="AW111" s="116">
        <f t="shared" si="147"/>
        <v>0</v>
      </c>
      <c r="AX111" s="122">
        <f>GANJIL!AX112</f>
        <v>0</v>
      </c>
      <c r="AY111" s="116">
        <f>IF(AND(AX111=$BJ$3),$C$111,0)</f>
        <v>0</v>
      </c>
      <c r="AZ111" s="116">
        <f t="shared" si="148"/>
        <v>0</v>
      </c>
      <c r="BA111" s="122">
        <f>GENAP!BA112</f>
        <v>0</v>
      </c>
      <c r="BB111" s="116">
        <f>IF(AND(BA111=$BJ$3),$C$111,0)</f>
        <v>0</v>
      </c>
      <c r="BC111" s="116">
        <f t="shared" si="149"/>
        <v>0</v>
      </c>
      <c r="BD111" s="112" t="s">
        <v>138</v>
      </c>
    </row>
    <row r="112" spans="2:56" x14ac:dyDescent="0.25">
      <c r="B112" s="114" t="str">
        <f>GANJIL!B113</f>
        <v>Tugas Akhir: Usulan Penelitian</v>
      </c>
      <c r="C112" s="98">
        <f>GANJIL!C113</f>
        <v>2</v>
      </c>
      <c r="D112" s="98">
        <f>GANJIL!D113</f>
        <v>0</v>
      </c>
      <c r="E112" s="105">
        <f t="shared" si="129"/>
        <v>0</v>
      </c>
      <c r="F112" s="116">
        <f t="shared" si="130"/>
        <v>0</v>
      </c>
      <c r="G112" s="116">
        <f t="shared" si="106"/>
        <v>0</v>
      </c>
      <c r="H112" s="122">
        <f t="shared" si="131"/>
        <v>0</v>
      </c>
      <c r="I112" s="116">
        <f t="shared" si="132"/>
        <v>0</v>
      </c>
      <c r="J112" s="122">
        <f t="shared" si="133"/>
        <v>2</v>
      </c>
      <c r="K112" s="122">
        <f t="shared" si="134"/>
        <v>0</v>
      </c>
      <c r="L112" s="122" t="str">
        <f t="shared" si="135"/>
        <v>belum</v>
      </c>
      <c r="M112" s="123"/>
      <c r="N112" s="122">
        <f>GANJIL!N113</f>
        <v>0</v>
      </c>
      <c r="O112" s="116">
        <f>IF(AND(N112=$BJ$3),$C$112,0)</f>
        <v>0</v>
      </c>
      <c r="P112" s="116">
        <f t="shared" si="136"/>
        <v>0</v>
      </c>
      <c r="Q112" s="122">
        <f>GENAP!Q113</f>
        <v>0</v>
      </c>
      <c r="R112" s="116">
        <f>IF(AND(Q112=$BJ$3),$C$112,0)</f>
        <v>0</v>
      </c>
      <c r="S112" s="116">
        <f t="shared" si="137"/>
        <v>0</v>
      </c>
      <c r="T112" s="122">
        <f>GANJIL!T113</f>
        <v>0</v>
      </c>
      <c r="U112" s="116">
        <f>IF(AND(T112=$BJ$3),$C$112,0)</f>
        <v>0</v>
      </c>
      <c r="V112" s="116">
        <f t="shared" si="138"/>
        <v>0</v>
      </c>
      <c r="W112" s="122">
        <f>GENAP!W113</f>
        <v>0</v>
      </c>
      <c r="X112" s="116">
        <f>IF(AND(W112=$BJ$3),$C$112,0)</f>
        <v>0</v>
      </c>
      <c r="Y112" s="116">
        <f t="shared" si="139"/>
        <v>0</v>
      </c>
      <c r="Z112" s="122">
        <f>GANJIL!Z113</f>
        <v>0</v>
      </c>
      <c r="AA112" s="116">
        <f>IF(AND(Z112=$BJ$3),$C$112,0)</f>
        <v>0</v>
      </c>
      <c r="AB112" s="116">
        <f t="shared" si="140"/>
        <v>0</v>
      </c>
      <c r="AC112" s="122">
        <f>GENAP!AC113</f>
        <v>0</v>
      </c>
      <c r="AD112" s="116">
        <f>IF(AND(AC112=$BJ$3),$C$112,0)</f>
        <v>0</v>
      </c>
      <c r="AE112" s="116">
        <f t="shared" si="141"/>
        <v>0</v>
      </c>
      <c r="AF112" s="122">
        <f>GANJIL!AF113</f>
        <v>0</v>
      </c>
      <c r="AG112" s="116">
        <f>IF(AND(AF112=$BJ$3),$C$112,0)</f>
        <v>0</v>
      </c>
      <c r="AH112" s="116">
        <f t="shared" si="142"/>
        <v>0</v>
      </c>
      <c r="AI112" s="122">
        <f>GENAP!AI113</f>
        <v>0</v>
      </c>
      <c r="AJ112" s="116">
        <f>IF(AND(AI112=$BJ$3),$C$112,0)</f>
        <v>0</v>
      </c>
      <c r="AK112" s="116">
        <f t="shared" si="143"/>
        <v>0</v>
      </c>
      <c r="AL112" s="122">
        <f>GANJIL!AL113</f>
        <v>0</v>
      </c>
      <c r="AM112" s="116">
        <f>IF(AND(AL112=$BJ$3),$C$112,0)</f>
        <v>0</v>
      </c>
      <c r="AN112" s="116">
        <f t="shared" si="144"/>
        <v>0</v>
      </c>
      <c r="AO112" s="122">
        <f>GENAP!AO113</f>
        <v>0</v>
      </c>
      <c r="AP112" s="116">
        <f>IF(AND(AO112=$BJ$3),$C$112,0)</f>
        <v>0</v>
      </c>
      <c r="AQ112" s="116">
        <f t="shared" si="145"/>
        <v>0</v>
      </c>
      <c r="AR112" s="122">
        <f>GANJIL!AR113</f>
        <v>0</v>
      </c>
      <c r="AS112" s="116">
        <f>IF(AND(AR112=$BJ$3),$C$112,0)</f>
        <v>0</v>
      </c>
      <c r="AT112" s="116">
        <f t="shared" si="146"/>
        <v>0</v>
      </c>
      <c r="AU112" s="122">
        <f>GENAP!AU113</f>
        <v>0</v>
      </c>
      <c r="AV112" s="116">
        <f>IF(AND(AU112=$BJ$3),$C$112,0)</f>
        <v>0</v>
      </c>
      <c r="AW112" s="116">
        <f t="shared" si="147"/>
        <v>0</v>
      </c>
      <c r="AX112" s="122">
        <f>GANJIL!AX113</f>
        <v>0</v>
      </c>
      <c r="AY112" s="116">
        <f>IF(AND(AX112=$BJ$3),$C$112,0)</f>
        <v>0</v>
      </c>
      <c r="AZ112" s="116">
        <f t="shared" si="148"/>
        <v>0</v>
      </c>
      <c r="BA112" s="122">
        <f>GENAP!BA113</f>
        <v>0</v>
      </c>
      <c r="BB112" s="116">
        <f>IF(AND(BA112=$BJ$3),$C$112,0)</f>
        <v>0</v>
      </c>
      <c r="BC112" s="116">
        <f t="shared" si="149"/>
        <v>0</v>
      </c>
      <c r="BD112" s="112" t="s">
        <v>138</v>
      </c>
    </row>
    <row r="113" spans="2:56" x14ac:dyDescent="0.25">
      <c r="B113" s="114" t="str">
        <f>GANJIL!B114</f>
        <v>Pengembangan &amp; Validasi Metode Analisis</v>
      </c>
      <c r="C113" s="98">
        <f>GANJIL!C114</f>
        <v>2</v>
      </c>
      <c r="D113" s="98">
        <f>GANJIL!D114</f>
        <v>0</v>
      </c>
      <c r="E113" s="105">
        <f t="shared" si="129"/>
        <v>0</v>
      </c>
      <c r="F113" s="116">
        <f t="shared" si="130"/>
        <v>0</v>
      </c>
      <c r="G113" s="116">
        <f t="shared" si="106"/>
        <v>0</v>
      </c>
      <c r="H113" s="122">
        <f t="shared" si="131"/>
        <v>0</v>
      </c>
      <c r="I113" s="116">
        <f t="shared" si="132"/>
        <v>0</v>
      </c>
      <c r="J113" s="122">
        <f t="shared" si="133"/>
        <v>2</v>
      </c>
      <c r="K113" s="122">
        <f t="shared" si="134"/>
        <v>0</v>
      </c>
      <c r="L113" s="122" t="str">
        <f t="shared" si="135"/>
        <v>belum</v>
      </c>
      <c r="M113" s="123"/>
      <c r="N113" s="122">
        <f>GANJIL!N114</f>
        <v>0</v>
      </c>
      <c r="O113" s="116">
        <f>IF(AND(N113=$BJ$3),$C$113,0)</f>
        <v>0</v>
      </c>
      <c r="P113" s="116">
        <f t="shared" si="136"/>
        <v>0</v>
      </c>
      <c r="Q113" s="122">
        <f>GENAP!Q114</f>
        <v>0</v>
      </c>
      <c r="R113" s="116">
        <f>IF(AND(Q113=$BJ$3),$C$113,0)</f>
        <v>0</v>
      </c>
      <c r="S113" s="116">
        <f t="shared" si="137"/>
        <v>0</v>
      </c>
      <c r="T113" s="122">
        <f>GANJIL!T114</f>
        <v>0</v>
      </c>
      <c r="U113" s="116">
        <f>IF(AND(T113=$BJ$3),$C$113,0)</f>
        <v>0</v>
      </c>
      <c r="V113" s="116">
        <f t="shared" si="138"/>
        <v>0</v>
      </c>
      <c r="W113" s="122">
        <f>GENAP!W114</f>
        <v>0</v>
      </c>
      <c r="X113" s="116">
        <f>IF(AND(W113=$BJ$3),$C$113,0)</f>
        <v>0</v>
      </c>
      <c r="Y113" s="116">
        <f t="shared" si="139"/>
        <v>0</v>
      </c>
      <c r="Z113" s="122">
        <f>GANJIL!Z114</f>
        <v>0</v>
      </c>
      <c r="AA113" s="116">
        <f>IF(AND(Z113=$BJ$3),$C$113,0)</f>
        <v>0</v>
      </c>
      <c r="AB113" s="116">
        <f t="shared" si="140"/>
        <v>0</v>
      </c>
      <c r="AC113" s="122">
        <f>GENAP!AC114</f>
        <v>0</v>
      </c>
      <c r="AD113" s="116">
        <f>IF(AND(AC113=$BJ$3),$C$113,0)</f>
        <v>0</v>
      </c>
      <c r="AE113" s="116">
        <f t="shared" si="141"/>
        <v>0</v>
      </c>
      <c r="AF113" s="122">
        <f>GANJIL!AF114</f>
        <v>0</v>
      </c>
      <c r="AG113" s="116">
        <f>IF(AND(AF113=$BJ$3),$C$113,0)</f>
        <v>0</v>
      </c>
      <c r="AH113" s="116">
        <f t="shared" si="142"/>
        <v>0</v>
      </c>
      <c r="AI113" s="122">
        <f>GENAP!AI114</f>
        <v>0</v>
      </c>
      <c r="AJ113" s="116">
        <f>IF(AND(AI113=$BJ$3),$C$113,0)</f>
        <v>0</v>
      </c>
      <c r="AK113" s="116">
        <f t="shared" si="143"/>
        <v>0</v>
      </c>
      <c r="AL113" s="122">
        <f>GANJIL!AL114</f>
        <v>0</v>
      </c>
      <c r="AM113" s="116">
        <f>IF(AND(AL113=$BJ$3),$C$113,0)</f>
        <v>0</v>
      </c>
      <c r="AN113" s="116">
        <f t="shared" si="144"/>
        <v>0</v>
      </c>
      <c r="AO113" s="122">
        <f>GENAP!AO114</f>
        <v>0</v>
      </c>
      <c r="AP113" s="116">
        <f>IF(AND(AO113=$BJ$3),$C$113,0)</f>
        <v>0</v>
      </c>
      <c r="AQ113" s="116">
        <f t="shared" si="145"/>
        <v>0</v>
      </c>
      <c r="AR113" s="122">
        <f>GANJIL!AR114</f>
        <v>0</v>
      </c>
      <c r="AS113" s="116">
        <f>IF(AND(AR113=$BJ$3),$C$113,0)</f>
        <v>0</v>
      </c>
      <c r="AT113" s="116">
        <f t="shared" si="146"/>
        <v>0</v>
      </c>
      <c r="AU113" s="122">
        <f>GENAP!AU114</f>
        <v>0</v>
      </c>
      <c r="AV113" s="116">
        <f>IF(AND(AU113=$BJ$3),$C$113,0)</f>
        <v>0</v>
      </c>
      <c r="AW113" s="116">
        <f t="shared" si="147"/>
        <v>0</v>
      </c>
      <c r="AX113" s="122">
        <f>GANJIL!AX114</f>
        <v>0</v>
      </c>
      <c r="AY113" s="116">
        <f>IF(AND(AX113=$BJ$3),$C$113,0)</f>
        <v>0</v>
      </c>
      <c r="AZ113" s="116">
        <f t="shared" si="148"/>
        <v>0</v>
      </c>
      <c r="BA113" s="122">
        <f>GENAP!BA114</f>
        <v>0</v>
      </c>
      <c r="BB113" s="116">
        <f>IF(AND(BA113=$BJ$3),$C$113,0)</f>
        <v>0</v>
      </c>
      <c r="BC113" s="116">
        <f t="shared" si="149"/>
        <v>0</v>
      </c>
      <c r="BD113" s="112" t="s">
        <v>138</v>
      </c>
    </row>
    <row r="114" spans="2:56" x14ac:dyDescent="0.25">
      <c r="B114" s="114" t="str">
        <f>GANJIL!B115</f>
        <v>Teknologi Bahan Alam</v>
      </c>
      <c r="C114" s="98">
        <f>GANJIL!C115</f>
        <v>2</v>
      </c>
      <c r="D114" s="98">
        <f>GANJIL!D115</f>
        <v>0</v>
      </c>
      <c r="E114" s="105">
        <f t="shared" si="129"/>
        <v>0</v>
      </c>
      <c r="F114" s="116">
        <f t="shared" si="130"/>
        <v>0</v>
      </c>
      <c r="G114" s="116">
        <f t="shared" si="106"/>
        <v>0</v>
      </c>
      <c r="H114" s="122">
        <f t="shared" si="131"/>
        <v>0</v>
      </c>
      <c r="I114" s="116">
        <f t="shared" si="132"/>
        <v>0</v>
      </c>
      <c r="J114" s="122">
        <f t="shared" si="133"/>
        <v>2</v>
      </c>
      <c r="K114" s="122">
        <f t="shared" si="134"/>
        <v>0</v>
      </c>
      <c r="L114" s="122" t="str">
        <f t="shared" si="135"/>
        <v>belum</v>
      </c>
      <c r="M114" s="123"/>
      <c r="N114" s="122">
        <f>GANJIL!N115</f>
        <v>0</v>
      </c>
      <c r="O114" s="116">
        <f>IF(AND(N114=$BJ$3),$C$114,0)</f>
        <v>0</v>
      </c>
      <c r="P114" s="116">
        <f t="shared" si="136"/>
        <v>0</v>
      </c>
      <c r="Q114" s="122">
        <f>GENAP!Q115</f>
        <v>0</v>
      </c>
      <c r="R114" s="116">
        <f>IF(AND(Q114=$BJ$3),$C$114,0)</f>
        <v>0</v>
      </c>
      <c r="S114" s="116">
        <f t="shared" si="137"/>
        <v>0</v>
      </c>
      <c r="T114" s="122">
        <f>GANJIL!T115</f>
        <v>0</v>
      </c>
      <c r="U114" s="116">
        <f>IF(AND(T114=$BJ$3),$C$114,0)</f>
        <v>0</v>
      </c>
      <c r="V114" s="116">
        <f t="shared" si="138"/>
        <v>0</v>
      </c>
      <c r="W114" s="122">
        <f>GENAP!W115</f>
        <v>0</v>
      </c>
      <c r="X114" s="116">
        <f>IF(AND(W114=$BJ$3),$C$114,0)</f>
        <v>0</v>
      </c>
      <c r="Y114" s="116">
        <f t="shared" si="139"/>
        <v>0</v>
      </c>
      <c r="Z114" s="122">
        <f>GANJIL!Z115</f>
        <v>0</v>
      </c>
      <c r="AA114" s="116">
        <f>IF(AND(Z114=$BJ$3),$C$114,0)</f>
        <v>0</v>
      </c>
      <c r="AB114" s="116">
        <f t="shared" si="140"/>
        <v>0</v>
      </c>
      <c r="AC114" s="122">
        <f>GENAP!AC115</f>
        <v>0</v>
      </c>
      <c r="AD114" s="116">
        <f>IF(AND(AC114=$BJ$3),$C$114,0)</f>
        <v>0</v>
      </c>
      <c r="AE114" s="116">
        <f t="shared" si="141"/>
        <v>0</v>
      </c>
      <c r="AF114" s="122">
        <f>GANJIL!AF115</f>
        <v>0</v>
      </c>
      <c r="AG114" s="116">
        <f>IF(AND(AF114=$BJ$3),$C$114,0)</f>
        <v>0</v>
      </c>
      <c r="AH114" s="116">
        <f t="shared" si="142"/>
        <v>0</v>
      </c>
      <c r="AI114" s="122">
        <f>GENAP!AI115</f>
        <v>0</v>
      </c>
      <c r="AJ114" s="116">
        <f>IF(AND(AI114=$BJ$3),$C$114,0)</f>
        <v>0</v>
      </c>
      <c r="AK114" s="116">
        <f t="shared" si="143"/>
        <v>0</v>
      </c>
      <c r="AL114" s="122">
        <f>GANJIL!AL115</f>
        <v>0</v>
      </c>
      <c r="AM114" s="116">
        <f>IF(AND(AL114=$BJ$3),$C$114,0)</f>
        <v>0</v>
      </c>
      <c r="AN114" s="116">
        <f t="shared" si="144"/>
        <v>0</v>
      </c>
      <c r="AO114" s="122">
        <f>GENAP!AO115</f>
        <v>0</v>
      </c>
      <c r="AP114" s="116">
        <f>IF(AND(AO114=$BJ$3),$C$114,0)</f>
        <v>0</v>
      </c>
      <c r="AQ114" s="116">
        <f t="shared" si="145"/>
        <v>0</v>
      </c>
      <c r="AR114" s="122">
        <f>GANJIL!AR115</f>
        <v>0</v>
      </c>
      <c r="AS114" s="116">
        <f>IF(AND(AR114=$BJ$3),$C$114,0)</f>
        <v>0</v>
      </c>
      <c r="AT114" s="116">
        <f t="shared" si="146"/>
        <v>0</v>
      </c>
      <c r="AU114" s="122">
        <f>GENAP!AU115</f>
        <v>0</v>
      </c>
      <c r="AV114" s="116">
        <f>IF(AND(AU114=$BJ$3),$C$114,0)</f>
        <v>0</v>
      </c>
      <c r="AW114" s="116">
        <f t="shared" si="147"/>
        <v>0</v>
      </c>
      <c r="AX114" s="122">
        <f>GANJIL!AX115</f>
        <v>0</v>
      </c>
      <c r="AY114" s="116">
        <f>IF(AND(AX114=$BJ$3),$C$114,0)</f>
        <v>0</v>
      </c>
      <c r="AZ114" s="116">
        <f t="shared" si="148"/>
        <v>0</v>
      </c>
      <c r="BA114" s="122">
        <f>GENAP!BA115</f>
        <v>0</v>
      </c>
      <c r="BB114" s="116">
        <f>IF(AND(BA114=$BJ$3),$C$114,0)</f>
        <v>0</v>
      </c>
      <c r="BC114" s="116">
        <f t="shared" si="149"/>
        <v>0</v>
      </c>
      <c r="BD114" s="112" t="s">
        <v>138</v>
      </c>
    </row>
    <row r="115" spans="2:56" x14ac:dyDescent="0.25">
      <c r="B115" s="114" t="str">
        <f>GANJIL!B116</f>
        <v>PILIHAN 1</v>
      </c>
      <c r="C115" s="98">
        <f>GANJIL!C116</f>
        <v>2</v>
      </c>
      <c r="D115" s="98">
        <f>GANJIL!D116</f>
        <v>0</v>
      </c>
      <c r="E115" s="105">
        <f t="shared" si="129"/>
        <v>0</v>
      </c>
      <c r="F115" s="116">
        <f t="shared" si="130"/>
        <v>0</v>
      </c>
      <c r="G115" s="116">
        <f t="shared" si="106"/>
        <v>0</v>
      </c>
      <c r="H115" s="122">
        <f t="shared" si="131"/>
        <v>0</v>
      </c>
      <c r="I115" s="116">
        <f t="shared" si="132"/>
        <v>0</v>
      </c>
      <c r="J115" s="122">
        <f t="shared" si="133"/>
        <v>2</v>
      </c>
      <c r="K115" s="122">
        <f t="shared" si="134"/>
        <v>0</v>
      </c>
      <c r="L115" s="122" t="str">
        <f t="shared" si="135"/>
        <v>belum</v>
      </c>
      <c r="M115" s="123"/>
      <c r="N115" s="122">
        <f>GANJIL!N116</f>
        <v>0</v>
      </c>
      <c r="O115" s="116">
        <f>IF(AND(N115=$BJ$3),$C$115,0)</f>
        <v>0</v>
      </c>
      <c r="P115" s="116">
        <f t="shared" si="136"/>
        <v>0</v>
      </c>
      <c r="Q115" s="122">
        <f>GENAP!Q116</f>
        <v>0</v>
      </c>
      <c r="R115" s="116">
        <f>IF(AND(Q115=$BJ$3),$C$115,0)</f>
        <v>0</v>
      </c>
      <c r="S115" s="116">
        <f t="shared" si="137"/>
        <v>0</v>
      </c>
      <c r="T115" s="122">
        <f>GANJIL!T116</f>
        <v>0</v>
      </c>
      <c r="U115" s="116">
        <f>IF(AND(T115=$BJ$3),$C$115,0)</f>
        <v>0</v>
      </c>
      <c r="V115" s="116">
        <f t="shared" si="138"/>
        <v>0</v>
      </c>
      <c r="W115" s="122">
        <f>GENAP!W116</f>
        <v>0</v>
      </c>
      <c r="X115" s="116">
        <f>IF(AND(W115=$BJ$3),$C$115,0)</f>
        <v>0</v>
      </c>
      <c r="Y115" s="116">
        <f t="shared" si="139"/>
        <v>0</v>
      </c>
      <c r="Z115" s="122">
        <f>GANJIL!Z116</f>
        <v>0</v>
      </c>
      <c r="AA115" s="116">
        <f>IF(AND(Z115=$BJ$3),$C$115,0)</f>
        <v>0</v>
      </c>
      <c r="AB115" s="116">
        <f t="shared" si="140"/>
        <v>0</v>
      </c>
      <c r="AC115" s="122">
        <f>GENAP!AC116</f>
        <v>0</v>
      </c>
      <c r="AD115" s="116">
        <f>IF(AND(AC115=$BJ$3),$C$115,0)</f>
        <v>0</v>
      </c>
      <c r="AE115" s="116">
        <f t="shared" si="141"/>
        <v>0</v>
      </c>
      <c r="AF115" s="122">
        <f>GANJIL!AF116</f>
        <v>0</v>
      </c>
      <c r="AG115" s="116">
        <f>IF(AND(AF115=$BJ$3),$C$115,0)</f>
        <v>0</v>
      </c>
      <c r="AH115" s="116">
        <f t="shared" si="142"/>
        <v>0</v>
      </c>
      <c r="AI115" s="122">
        <f>GENAP!AI116</f>
        <v>0</v>
      </c>
      <c r="AJ115" s="116">
        <f>IF(AND(AI115=$BJ$3),$C$115,0)</f>
        <v>0</v>
      </c>
      <c r="AK115" s="116">
        <f t="shared" si="143"/>
        <v>0</v>
      </c>
      <c r="AL115" s="122">
        <f>GANJIL!AL116</f>
        <v>0</v>
      </c>
      <c r="AM115" s="116">
        <f>IF(AND(AL115=$BJ$3),$C$115,0)</f>
        <v>0</v>
      </c>
      <c r="AN115" s="116">
        <f t="shared" si="144"/>
        <v>0</v>
      </c>
      <c r="AO115" s="122">
        <f>GENAP!AO116</f>
        <v>0</v>
      </c>
      <c r="AP115" s="116">
        <f>IF(AND(AO115=$BJ$3),$C$115,0)</f>
        <v>0</v>
      </c>
      <c r="AQ115" s="116">
        <f t="shared" si="145"/>
        <v>0</v>
      </c>
      <c r="AR115" s="122">
        <f>GANJIL!AR116</f>
        <v>0</v>
      </c>
      <c r="AS115" s="116">
        <f>IF(AND(AR115=$BJ$3),$C$115,0)</f>
        <v>0</v>
      </c>
      <c r="AT115" s="116">
        <f t="shared" si="146"/>
        <v>0</v>
      </c>
      <c r="AU115" s="122">
        <f>GENAP!AU116</f>
        <v>0</v>
      </c>
      <c r="AV115" s="116">
        <f>IF(AND(AU115=$BJ$3),$C$115,0)</f>
        <v>0</v>
      </c>
      <c r="AW115" s="116">
        <f t="shared" si="147"/>
        <v>0</v>
      </c>
      <c r="AX115" s="122">
        <f>GANJIL!AX116</f>
        <v>0</v>
      </c>
      <c r="AY115" s="116">
        <f>IF(AND(AX115=$BJ$3),$C$115,0)</f>
        <v>0</v>
      </c>
      <c r="AZ115" s="116">
        <f t="shared" si="148"/>
        <v>0</v>
      </c>
      <c r="BA115" s="122">
        <f>GENAP!BA116</f>
        <v>0</v>
      </c>
      <c r="BB115" s="116">
        <f>IF(AND(BA115=$BJ$3),$C$115,0)</f>
        <v>0</v>
      </c>
      <c r="BC115" s="116">
        <f t="shared" si="149"/>
        <v>0</v>
      </c>
      <c r="BD115" s="112" t="s">
        <v>138</v>
      </c>
    </row>
    <row r="116" spans="2:56" x14ac:dyDescent="0.25">
      <c r="B116" s="114" t="str">
        <f>GANJIL!B117</f>
        <v>PILIHAN 2</v>
      </c>
      <c r="C116" s="98">
        <f>GANJIL!C117</f>
        <v>2</v>
      </c>
      <c r="D116" s="98">
        <f>GANJIL!D117</f>
        <v>0</v>
      </c>
      <c r="E116" s="105">
        <f t="shared" si="129"/>
        <v>0</v>
      </c>
      <c r="F116" s="116">
        <f t="shared" si="130"/>
        <v>0</v>
      </c>
      <c r="G116" s="116">
        <f t="shared" si="106"/>
        <v>0</v>
      </c>
      <c r="H116" s="122">
        <f t="shared" si="131"/>
        <v>0</v>
      </c>
      <c r="I116" s="116">
        <f t="shared" si="132"/>
        <v>0</v>
      </c>
      <c r="J116" s="122">
        <f t="shared" si="133"/>
        <v>2</v>
      </c>
      <c r="K116" s="122">
        <f t="shared" si="134"/>
        <v>0</v>
      </c>
      <c r="L116" s="122" t="str">
        <f t="shared" si="135"/>
        <v>belum</v>
      </c>
      <c r="M116" s="123"/>
      <c r="N116" s="122">
        <f>GANJIL!N117</f>
        <v>0</v>
      </c>
      <c r="O116" s="116">
        <f>IF(AND(N116=$BJ$3),$C$116,0)</f>
        <v>0</v>
      </c>
      <c r="P116" s="116">
        <f t="shared" si="136"/>
        <v>0</v>
      </c>
      <c r="Q116" s="122">
        <f>GENAP!Q117</f>
        <v>0</v>
      </c>
      <c r="R116" s="116">
        <f>IF(AND(Q116=$BJ$3),$C$116,0)</f>
        <v>0</v>
      </c>
      <c r="S116" s="116">
        <f t="shared" si="137"/>
        <v>0</v>
      </c>
      <c r="T116" s="122">
        <f>GANJIL!T117</f>
        <v>0</v>
      </c>
      <c r="U116" s="116">
        <f>IF(AND(T116=$BJ$3),$C$116,0)</f>
        <v>0</v>
      </c>
      <c r="V116" s="116">
        <f t="shared" si="138"/>
        <v>0</v>
      </c>
      <c r="W116" s="122">
        <f>GENAP!W117</f>
        <v>0</v>
      </c>
      <c r="X116" s="116">
        <f>IF(AND(W116=$BJ$3),$C$116,0)</f>
        <v>0</v>
      </c>
      <c r="Y116" s="116">
        <f t="shared" si="139"/>
        <v>0</v>
      </c>
      <c r="Z116" s="122">
        <f>GANJIL!Z117</f>
        <v>0</v>
      </c>
      <c r="AA116" s="116">
        <f>IF(AND(Z116=$BJ$3),$C$116,0)</f>
        <v>0</v>
      </c>
      <c r="AB116" s="116">
        <f t="shared" si="140"/>
        <v>0</v>
      </c>
      <c r="AC116" s="122">
        <f>GENAP!AC117</f>
        <v>0</v>
      </c>
      <c r="AD116" s="116">
        <f>IF(AND(AC116=$BJ$3),$C$116,0)</f>
        <v>0</v>
      </c>
      <c r="AE116" s="116">
        <f t="shared" si="141"/>
        <v>0</v>
      </c>
      <c r="AF116" s="122">
        <f>GANJIL!AF117</f>
        <v>0</v>
      </c>
      <c r="AG116" s="116">
        <f>IF(AND(AF116=$BJ$3),$C$116,0)</f>
        <v>0</v>
      </c>
      <c r="AH116" s="116">
        <f t="shared" si="142"/>
        <v>0</v>
      </c>
      <c r="AI116" s="122">
        <f>GENAP!AI117</f>
        <v>0</v>
      </c>
      <c r="AJ116" s="116">
        <f>IF(AND(AI116=$BJ$3),$C$116,0)</f>
        <v>0</v>
      </c>
      <c r="AK116" s="116">
        <f t="shared" si="143"/>
        <v>0</v>
      </c>
      <c r="AL116" s="122">
        <f>GANJIL!AL117</f>
        <v>0</v>
      </c>
      <c r="AM116" s="116">
        <f>IF(AND(AL116=$BJ$3),$C$116,0)</f>
        <v>0</v>
      </c>
      <c r="AN116" s="116">
        <f t="shared" si="144"/>
        <v>0</v>
      </c>
      <c r="AO116" s="122">
        <f>GENAP!AO117</f>
        <v>0</v>
      </c>
      <c r="AP116" s="116">
        <f>IF(AND(AO116=$BJ$3),$C$116,0)</f>
        <v>0</v>
      </c>
      <c r="AQ116" s="116">
        <f t="shared" si="145"/>
        <v>0</v>
      </c>
      <c r="AR116" s="122">
        <f>GANJIL!AR117</f>
        <v>0</v>
      </c>
      <c r="AS116" s="116">
        <f>IF(AND(AR116=$BJ$3),$C$116,0)</f>
        <v>0</v>
      </c>
      <c r="AT116" s="116">
        <f t="shared" si="146"/>
        <v>0</v>
      </c>
      <c r="AU116" s="122">
        <f>GENAP!AU117</f>
        <v>0</v>
      </c>
      <c r="AV116" s="116">
        <f>IF(AND(AU116=$BJ$3),$C$116,0)</f>
        <v>0</v>
      </c>
      <c r="AW116" s="116">
        <f t="shared" si="147"/>
        <v>0</v>
      </c>
      <c r="AX116" s="122">
        <f>GANJIL!AX117</f>
        <v>0</v>
      </c>
      <c r="AY116" s="116">
        <f>IF(AND(AX116=$BJ$3),$C$116,0)</f>
        <v>0</v>
      </c>
      <c r="AZ116" s="116">
        <f t="shared" si="148"/>
        <v>0</v>
      </c>
      <c r="BA116" s="122">
        <f>GENAP!BA117</f>
        <v>0</v>
      </c>
      <c r="BB116" s="116">
        <f>IF(AND(BA116=$BJ$3),$C$116,0)</f>
        <v>0</v>
      </c>
      <c r="BC116" s="116">
        <f t="shared" si="149"/>
        <v>0</v>
      </c>
      <c r="BD116" s="112" t="s">
        <v>138</v>
      </c>
    </row>
    <row r="117" spans="2:56" x14ac:dyDescent="0.25">
      <c r="B117" s="114">
        <f>GANJIL!B118</f>
        <v>0</v>
      </c>
      <c r="C117" s="98">
        <f>GANJIL!C118</f>
        <v>0</v>
      </c>
      <c r="D117" s="98">
        <f>GANJIL!D118</f>
        <v>0</v>
      </c>
      <c r="E117" s="166">
        <f t="shared" ref="E117" si="150">P117+S117+V117+Y117+AB117+AE117+AH117+AK117+AN117+AQ117+AT117+AW117+AZ117+BC117</f>
        <v>0</v>
      </c>
      <c r="F117" s="116">
        <f t="shared" ref="F117" si="151">IF(AND(E117=0),0,C117)</f>
        <v>0</v>
      </c>
      <c r="G117" s="116">
        <f t="shared" ref="G117" si="152">D117</f>
        <v>0</v>
      </c>
      <c r="H117" s="122">
        <f t="shared" ref="H117" si="153">IF(AND(D117=$BF$3),$BG$3,IF(AND(D117=$BF$4),$BG$4,IF(AND(D117=$BF$5),$BG$5,IF(AND(D117=$BF$6),$BG$6,IF(AND(D117=$BF$7),$BG$7,IF(AND(D117=$BF$8),$BG$8,IF(AND(D117=$BF$9),$BG$9,IF(AND(D117=$BF$10),$BG$10))))))))</f>
        <v>0</v>
      </c>
      <c r="I117" s="116">
        <f t="shared" ref="I117" si="154">H117*C117</f>
        <v>0</v>
      </c>
      <c r="J117" s="122">
        <f t="shared" ref="J117" si="155">IF(AND(H117&gt;1),0,C117)</f>
        <v>0</v>
      </c>
      <c r="K117" s="122">
        <f t="shared" ref="K117" si="156">IF(AND(J117=0),C117,0)</f>
        <v>0</v>
      </c>
      <c r="L117" s="122" t="str">
        <f t="shared" ref="L117" si="157">IF(AND(J117=0),"lulus","belum")</f>
        <v>lulus</v>
      </c>
      <c r="M117" s="123"/>
      <c r="N117" s="122">
        <f>GANJIL!N118</f>
        <v>0</v>
      </c>
      <c r="O117" s="116">
        <f>IF(AND(N117=$BJ$3),$C$116,0)</f>
        <v>0</v>
      </c>
      <c r="P117" s="116">
        <f t="shared" ref="P117" si="158">IF(AND(N117&gt;0),1,0)</f>
        <v>0</v>
      </c>
      <c r="Q117" s="122">
        <f>GENAP!Q118</f>
        <v>0</v>
      </c>
      <c r="R117" s="116">
        <f>IF(AND(Q117=$BJ$3),$C$116,0)</f>
        <v>0</v>
      </c>
      <c r="S117" s="116">
        <f t="shared" ref="S117" si="159">IF(AND(Q117&gt;0),1,0)</f>
        <v>0</v>
      </c>
      <c r="T117" s="122">
        <f>GANJIL!T118</f>
        <v>0</v>
      </c>
      <c r="U117" s="116">
        <f>IF(AND(T117=$BJ$3),$C$116,0)</f>
        <v>0</v>
      </c>
      <c r="V117" s="116">
        <f t="shared" ref="V117" si="160">IF(AND(T117&gt;0),1,0)</f>
        <v>0</v>
      </c>
      <c r="W117" s="122">
        <f>GENAP!W118</f>
        <v>0</v>
      </c>
      <c r="X117" s="116">
        <f>IF(AND(W117=$BJ$3),$C$116,0)</f>
        <v>0</v>
      </c>
      <c r="Y117" s="116">
        <f t="shared" ref="Y117" si="161">IF(AND(W117&gt;0),1,0)</f>
        <v>0</v>
      </c>
      <c r="Z117" s="122">
        <f>GANJIL!Z118</f>
        <v>0</v>
      </c>
      <c r="AA117" s="116">
        <f>IF(AND(Z117=$BJ$3),$C$116,0)</f>
        <v>0</v>
      </c>
      <c r="AB117" s="116">
        <f t="shared" ref="AB117" si="162">IF(AND(Z117&gt;0),1,0)</f>
        <v>0</v>
      </c>
      <c r="AC117" s="122">
        <f>GENAP!AC118</f>
        <v>0</v>
      </c>
      <c r="AD117" s="116">
        <f>IF(AND(AC117=$BJ$3),$C$116,0)</f>
        <v>0</v>
      </c>
      <c r="AE117" s="116">
        <f t="shared" ref="AE117" si="163">IF(AND(AC117&gt;0),1,0)</f>
        <v>0</v>
      </c>
      <c r="AF117" s="122">
        <f>GANJIL!AF118</f>
        <v>0</v>
      </c>
      <c r="AG117" s="116">
        <f>IF(AND(AF117=$BJ$3),$C$116,0)</f>
        <v>0</v>
      </c>
      <c r="AH117" s="116">
        <f t="shared" ref="AH117" si="164">IF(AND(AF117&gt;0),1,0)</f>
        <v>0</v>
      </c>
      <c r="AI117" s="122">
        <f>GENAP!AI118</f>
        <v>0</v>
      </c>
      <c r="AJ117" s="116">
        <f>IF(AND(AI117=$BJ$3),$C$116,0)</f>
        <v>0</v>
      </c>
      <c r="AK117" s="116">
        <f t="shared" ref="AK117" si="165">IF(AND(AI117&gt;0),1,0)</f>
        <v>0</v>
      </c>
      <c r="AL117" s="122">
        <f>GANJIL!AL118</f>
        <v>0</v>
      </c>
      <c r="AM117" s="116">
        <f>IF(AND(AL117=$BJ$3),$C$116,0)</f>
        <v>0</v>
      </c>
      <c r="AN117" s="116">
        <f t="shared" ref="AN117" si="166">IF(AND(AL117&gt;0),1,0)</f>
        <v>0</v>
      </c>
      <c r="AO117" s="122">
        <f>GENAP!AO118</f>
        <v>0</v>
      </c>
      <c r="AP117" s="116">
        <f>IF(AND(AO117=$BJ$3),$C$116,0)</f>
        <v>0</v>
      </c>
      <c r="AQ117" s="116">
        <f t="shared" ref="AQ117" si="167">IF(AND(AO117&gt;0),1,0)</f>
        <v>0</v>
      </c>
      <c r="AR117" s="122">
        <f>GANJIL!AR118</f>
        <v>0</v>
      </c>
      <c r="AS117" s="116">
        <f>IF(AND(AR117=$BJ$3),$C$116,0)</f>
        <v>0</v>
      </c>
      <c r="AT117" s="116">
        <f t="shared" ref="AT117" si="168">IF(AND(AR117&gt;0),1,0)</f>
        <v>0</v>
      </c>
      <c r="AU117" s="122">
        <f>GENAP!AU118</f>
        <v>0</v>
      </c>
      <c r="AV117" s="116">
        <f>IF(AND(AU117=$BJ$3),$C$116,0)</f>
        <v>0</v>
      </c>
      <c r="AW117" s="116">
        <f t="shared" ref="AW117" si="169">IF(AND(AU117&gt;0),1,0)</f>
        <v>0</v>
      </c>
      <c r="AX117" s="122">
        <f>GANJIL!AX118</f>
        <v>0</v>
      </c>
      <c r="AY117" s="116">
        <f>IF(AND(AX117=$BJ$3),$C$116,0)</f>
        <v>0</v>
      </c>
      <c r="AZ117" s="116">
        <f t="shared" ref="AZ117" si="170">IF(AND(AX117&gt;0),1,0)</f>
        <v>0</v>
      </c>
      <c r="BA117" s="122">
        <f>GENAP!BA118</f>
        <v>0</v>
      </c>
      <c r="BB117" s="116">
        <f>IF(AND(BA117=$BJ$3),$C$116,0)</f>
        <v>0</v>
      </c>
      <c r="BC117" s="116">
        <f t="shared" ref="BC117" si="171">IF(AND(BA117&gt;0),1,0)</f>
        <v>0</v>
      </c>
      <c r="BD117" s="112" t="s">
        <v>138</v>
      </c>
    </row>
    <row r="118" spans="2:56" x14ac:dyDescent="0.25">
      <c r="B118" s="114">
        <f>GANJIL!B119</f>
        <v>0</v>
      </c>
      <c r="C118" s="98">
        <f>GANJIL!C119</f>
        <v>0</v>
      </c>
      <c r="D118" s="98">
        <f>GANJIL!D119</f>
        <v>0</v>
      </c>
      <c r="E118" s="166">
        <f t="shared" ref="E118" si="172">P118+S118+V118+Y118+AB118+AE118+AH118+AK118+AN118+AQ118+AT118+AW118+AZ118+BC118</f>
        <v>0</v>
      </c>
      <c r="F118" s="116">
        <f t="shared" ref="F118" si="173">IF(AND(E118=0),0,C118)</f>
        <v>0</v>
      </c>
      <c r="G118" s="116">
        <f t="shared" ref="G118" si="174">D118</f>
        <v>0</v>
      </c>
      <c r="H118" s="122">
        <f t="shared" ref="H118" si="175">IF(AND(D118=$BF$3),$BG$3,IF(AND(D118=$BF$4),$BG$4,IF(AND(D118=$BF$5),$BG$5,IF(AND(D118=$BF$6),$BG$6,IF(AND(D118=$BF$7),$BG$7,IF(AND(D118=$BF$8),$BG$8,IF(AND(D118=$BF$9),$BG$9,IF(AND(D118=$BF$10),$BG$10))))))))</f>
        <v>0</v>
      </c>
      <c r="I118" s="116">
        <f t="shared" ref="I118" si="176">H118*C118</f>
        <v>0</v>
      </c>
      <c r="J118" s="122">
        <f t="shared" ref="J118" si="177">IF(AND(H118&gt;1),0,C118)</f>
        <v>0</v>
      </c>
      <c r="K118" s="122">
        <f t="shared" ref="K118" si="178">IF(AND(J118=0),C118,0)</f>
        <v>0</v>
      </c>
      <c r="L118" s="122" t="str">
        <f t="shared" ref="L118" si="179">IF(AND(J118=0),"lulus","belum")</f>
        <v>lulus</v>
      </c>
      <c r="M118" s="123"/>
      <c r="N118" s="122">
        <f>GANJIL!N119</f>
        <v>0</v>
      </c>
      <c r="O118" s="116">
        <f>IF(AND(N118=$BJ$3),$C$116,0)</f>
        <v>0</v>
      </c>
      <c r="P118" s="116">
        <f t="shared" ref="P118" si="180">IF(AND(N118&gt;0),1,0)</f>
        <v>0</v>
      </c>
      <c r="Q118" s="122">
        <f>GENAP!Q119</f>
        <v>0</v>
      </c>
      <c r="R118" s="116">
        <f>IF(AND(Q118=$BJ$3),$C$116,0)</f>
        <v>0</v>
      </c>
      <c r="S118" s="116">
        <f t="shared" ref="S118" si="181">IF(AND(Q118&gt;0),1,0)</f>
        <v>0</v>
      </c>
      <c r="T118" s="122">
        <f>GANJIL!T119</f>
        <v>0</v>
      </c>
      <c r="U118" s="116">
        <f>IF(AND(T118=$BJ$3),$C$116,0)</f>
        <v>0</v>
      </c>
      <c r="V118" s="116">
        <f t="shared" ref="V118" si="182">IF(AND(T118&gt;0),1,0)</f>
        <v>0</v>
      </c>
      <c r="W118" s="122">
        <f>GENAP!W119</f>
        <v>0</v>
      </c>
      <c r="X118" s="116">
        <f>IF(AND(W118=$BJ$3),$C$116,0)</f>
        <v>0</v>
      </c>
      <c r="Y118" s="116">
        <f t="shared" ref="Y118" si="183">IF(AND(W118&gt;0),1,0)</f>
        <v>0</v>
      </c>
      <c r="Z118" s="122">
        <f>GANJIL!Z119</f>
        <v>0</v>
      </c>
      <c r="AA118" s="116">
        <f>IF(AND(Z118=$BJ$3),$C$116,0)</f>
        <v>0</v>
      </c>
      <c r="AB118" s="116">
        <f t="shared" ref="AB118" si="184">IF(AND(Z118&gt;0),1,0)</f>
        <v>0</v>
      </c>
      <c r="AC118" s="122">
        <f>GENAP!AC119</f>
        <v>0</v>
      </c>
      <c r="AD118" s="116">
        <f>IF(AND(AC118=$BJ$3),$C$116,0)</f>
        <v>0</v>
      </c>
      <c r="AE118" s="116">
        <f t="shared" ref="AE118" si="185">IF(AND(AC118&gt;0),1,0)</f>
        <v>0</v>
      </c>
      <c r="AF118" s="122">
        <f>GANJIL!AF119</f>
        <v>0</v>
      </c>
      <c r="AG118" s="116">
        <f>IF(AND(AF118=$BJ$3),$C$116,0)</f>
        <v>0</v>
      </c>
      <c r="AH118" s="116">
        <f t="shared" ref="AH118" si="186">IF(AND(AF118&gt;0),1,0)</f>
        <v>0</v>
      </c>
      <c r="AI118" s="122">
        <f>GENAP!AI119</f>
        <v>0</v>
      </c>
      <c r="AJ118" s="116">
        <f>IF(AND(AI118=$BJ$3),$C$116,0)</f>
        <v>0</v>
      </c>
      <c r="AK118" s="116">
        <f t="shared" ref="AK118" si="187">IF(AND(AI118&gt;0),1,0)</f>
        <v>0</v>
      </c>
      <c r="AL118" s="122">
        <f>GANJIL!AL119</f>
        <v>0</v>
      </c>
      <c r="AM118" s="116">
        <f>IF(AND(AL118=$BJ$3),$C$116,0)</f>
        <v>0</v>
      </c>
      <c r="AN118" s="116">
        <f t="shared" ref="AN118" si="188">IF(AND(AL118&gt;0),1,0)</f>
        <v>0</v>
      </c>
      <c r="AO118" s="122">
        <f>GENAP!AO119</f>
        <v>0</v>
      </c>
      <c r="AP118" s="116">
        <f>IF(AND(AO118=$BJ$3),$C$116,0)</f>
        <v>0</v>
      </c>
      <c r="AQ118" s="116">
        <f t="shared" ref="AQ118" si="189">IF(AND(AO118&gt;0),1,0)</f>
        <v>0</v>
      </c>
      <c r="AR118" s="122">
        <f>GANJIL!AR119</f>
        <v>0</v>
      </c>
      <c r="AS118" s="116">
        <f>IF(AND(AR118=$BJ$3),$C$116,0)</f>
        <v>0</v>
      </c>
      <c r="AT118" s="116">
        <f t="shared" ref="AT118" si="190">IF(AND(AR118&gt;0),1,0)</f>
        <v>0</v>
      </c>
      <c r="AU118" s="122">
        <f>GENAP!AU119</f>
        <v>0</v>
      </c>
      <c r="AV118" s="116">
        <f>IF(AND(AU118=$BJ$3),$C$116,0)</f>
        <v>0</v>
      </c>
      <c r="AW118" s="116">
        <f t="shared" ref="AW118" si="191">IF(AND(AU118&gt;0),1,0)</f>
        <v>0</v>
      </c>
      <c r="AX118" s="122">
        <f>GANJIL!AX119</f>
        <v>0</v>
      </c>
      <c r="AY118" s="116">
        <f>IF(AND(AX118=$BJ$3),$C$116,0)</f>
        <v>0</v>
      </c>
      <c r="AZ118" s="116">
        <f t="shared" ref="AZ118" si="192">IF(AND(AX118&gt;0),1,0)</f>
        <v>0</v>
      </c>
      <c r="BA118" s="122">
        <f>GENAP!BA119</f>
        <v>0</v>
      </c>
      <c r="BB118" s="116">
        <f>IF(AND(BA118=$BJ$3),$C$116,0)</f>
        <v>0</v>
      </c>
      <c r="BC118" s="116">
        <f t="shared" ref="BC118" si="193">IF(AND(BA118&gt;0),1,0)</f>
        <v>0</v>
      </c>
      <c r="BD118" s="112" t="s">
        <v>138</v>
      </c>
    </row>
    <row r="119" spans="2:56" x14ac:dyDescent="0.25">
      <c r="B119" s="114">
        <f>GANJIL!B120</f>
        <v>0</v>
      </c>
      <c r="C119" s="98">
        <f>GANJIL!C120</f>
        <v>0</v>
      </c>
      <c r="D119" s="98">
        <f>GANJIL!D120</f>
        <v>0</v>
      </c>
      <c r="E119" s="166">
        <f t="shared" ref="E119" si="194">P119+S119+V119+Y119+AB119+AE119+AH119+AK119+AN119+AQ119+AT119+AW119+AZ119+BC119</f>
        <v>0</v>
      </c>
      <c r="F119" s="116">
        <f t="shared" ref="F119" si="195">IF(AND(E119=0),0,C119)</f>
        <v>0</v>
      </c>
      <c r="G119" s="116">
        <f t="shared" ref="G119" si="196">D119</f>
        <v>0</v>
      </c>
      <c r="H119" s="122">
        <f t="shared" ref="H119" si="197">IF(AND(D119=$BF$3),$BG$3,IF(AND(D119=$BF$4),$BG$4,IF(AND(D119=$BF$5),$BG$5,IF(AND(D119=$BF$6),$BG$6,IF(AND(D119=$BF$7),$BG$7,IF(AND(D119=$BF$8),$BG$8,IF(AND(D119=$BF$9),$BG$9,IF(AND(D119=$BF$10),$BG$10))))))))</f>
        <v>0</v>
      </c>
      <c r="I119" s="116">
        <f t="shared" ref="I119" si="198">H119*C119</f>
        <v>0</v>
      </c>
      <c r="J119" s="122">
        <f t="shared" ref="J119" si="199">IF(AND(H119&gt;1),0,C119)</f>
        <v>0</v>
      </c>
      <c r="K119" s="122">
        <f t="shared" ref="K119" si="200">IF(AND(J119=0),C119,0)</f>
        <v>0</v>
      </c>
      <c r="L119" s="122" t="str">
        <f t="shared" ref="L119" si="201">IF(AND(J119=0),"lulus","belum")</f>
        <v>lulus</v>
      </c>
      <c r="M119" s="123"/>
      <c r="N119" s="122">
        <f>GANJIL!N120</f>
        <v>0</v>
      </c>
      <c r="O119" s="116">
        <f>IF(AND(N119=$BJ$3),$C$116,0)</f>
        <v>0</v>
      </c>
      <c r="P119" s="116">
        <f t="shared" ref="P119" si="202">IF(AND(N119&gt;0),1,0)</f>
        <v>0</v>
      </c>
      <c r="Q119" s="122">
        <f>GENAP!Q120</f>
        <v>0</v>
      </c>
      <c r="R119" s="116">
        <f>IF(AND(Q119=$BJ$3),$C$116,0)</f>
        <v>0</v>
      </c>
      <c r="S119" s="116">
        <f t="shared" ref="S119" si="203">IF(AND(Q119&gt;0),1,0)</f>
        <v>0</v>
      </c>
      <c r="T119" s="122">
        <f>GANJIL!T120</f>
        <v>0</v>
      </c>
      <c r="U119" s="116">
        <f>IF(AND(T119=$BJ$3),$C$116,0)</f>
        <v>0</v>
      </c>
      <c r="V119" s="116">
        <f t="shared" ref="V119" si="204">IF(AND(T119&gt;0),1,0)</f>
        <v>0</v>
      </c>
      <c r="W119" s="122">
        <f>GENAP!W120</f>
        <v>0</v>
      </c>
      <c r="X119" s="116">
        <f>IF(AND(W119=$BJ$3),$C$116,0)</f>
        <v>0</v>
      </c>
      <c r="Y119" s="116">
        <f t="shared" ref="Y119" si="205">IF(AND(W119&gt;0),1,0)</f>
        <v>0</v>
      </c>
      <c r="Z119" s="122">
        <f>GANJIL!Z120</f>
        <v>0</v>
      </c>
      <c r="AA119" s="116">
        <f>IF(AND(Z119=$BJ$3),$C$116,0)</f>
        <v>0</v>
      </c>
      <c r="AB119" s="116">
        <f t="shared" ref="AB119" si="206">IF(AND(Z119&gt;0),1,0)</f>
        <v>0</v>
      </c>
      <c r="AC119" s="122">
        <f>GENAP!AC120</f>
        <v>0</v>
      </c>
      <c r="AD119" s="116">
        <f>IF(AND(AC119=$BJ$3),$C$116,0)</f>
        <v>0</v>
      </c>
      <c r="AE119" s="116">
        <f t="shared" ref="AE119" si="207">IF(AND(AC119&gt;0),1,0)</f>
        <v>0</v>
      </c>
      <c r="AF119" s="122">
        <f>GANJIL!AF120</f>
        <v>0</v>
      </c>
      <c r="AG119" s="116">
        <f>IF(AND(AF119=$BJ$3),$C$116,0)</f>
        <v>0</v>
      </c>
      <c r="AH119" s="116">
        <f t="shared" ref="AH119" si="208">IF(AND(AF119&gt;0),1,0)</f>
        <v>0</v>
      </c>
      <c r="AI119" s="122">
        <f>GENAP!AI120</f>
        <v>0</v>
      </c>
      <c r="AJ119" s="116">
        <f>IF(AND(AI119=$BJ$3),$C$116,0)</f>
        <v>0</v>
      </c>
      <c r="AK119" s="116">
        <f t="shared" ref="AK119" si="209">IF(AND(AI119&gt;0),1,0)</f>
        <v>0</v>
      </c>
      <c r="AL119" s="122">
        <f>GANJIL!AL120</f>
        <v>0</v>
      </c>
      <c r="AM119" s="116">
        <f>IF(AND(AL119=$BJ$3),$C$116,0)</f>
        <v>0</v>
      </c>
      <c r="AN119" s="116">
        <f t="shared" ref="AN119" si="210">IF(AND(AL119&gt;0),1,0)</f>
        <v>0</v>
      </c>
      <c r="AO119" s="122">
        <f>GENAP!AO120</f>
        <v>0</v>
      </c>
      <c r="AP119" s="116">
        <f>IF(AND(AO119=$BJ$3),$C$116,0)</f>
        <v>0</v>
      </c>
      <c r="AQ119" s="116">
        <f t="shared" ref="AQ119" si="211">IF(AND(AO119&gt;0),1,0)</f>
        <v>0</v>
      </c>
      <c r="AR119" s="122">
        <f>GANJIL!AR120</f>
        <v>0</v>
      </c>
      <c r="AS119" s="116">
        <f>IF(AND(AR119=$BJ$3),$C$116,0)</f>
        <v>0</v>
      </c>
      <c r="AT119" s="116">
        <f t="shared" ref="AT119" si="212">IF(AND(AR119&gt;0),1,0)</f>
        <v>0</v>
      </c>
      <c r="AU119" s="122">
        <f>GENAP!AU120</f>
        <v>0</v>
      </c>
      <c r="AV119" s="116">
        <f>IF(AND(AU119=$BJ$3),$C$116,0)</f>
        <v>0</v>
      </c>
      <c r="AW119" s="116">
        <f t="shared" ref="AW119" si="213">IF(AND(AU119&gt;0),1,0)</f>
        <v>0</v>
      </c>
      <c r="AX119" s="122">
        <f>GANJIL!AX120</f>
        <v>0</v>
      </c>
      <c r="AY119" s="116">
        <f>IF(AND(AX119=$BJ$3),$C$116,0)</f>
        <v>0</v>
      </c>
      <c r="AZ119" s="116">
        <f t="shared" ref="AZ119" si="214">IF(AND(AX119&gt;0),1,0)</f>
        <v>0</v>
      </c>
      <c r="BA119" s="122">
        <f>GENAP!BA120</f>
        <v>0</v>
      </c>
      <c r="BB119" s="116">
        <f>IF(AND(BA119=$BJ$3),$C$116,0)</f>
        <v>0</v>
      </c>
      <c r="BC119" s="116">
        <f t="shared" ref="BC119" si="215">IF(AND(BA119&gt;0),1,0)</f>
        <v>0</v>
      </c>
      <c r="BD119" s="112" t="s">
        <v>138</v>
      </c>
    </row>
    <row r="120" spans="2:56" ht="16.5" customHeight="1" x14ac:dyDescent="0.25">
      <c r="B120" s="114">
        <f>GANJIL!B121</f>
        <v>0</v>
      </c>
      <c r="C120" s="98">
        <f>GANJIL!C121</f>
        <v>0</v>
      </c>
      <c r="D120" s="98">
        <f>GANJIL!D121</f>
        <v>0</v>
      </c>
      <c r="E120" s="105">
        <f t="shared" si="129"/>
        <v>0</v>
      </c>
      <c r="F120" s="116">
        <f t="shared" si="130"/>
        <v>0</v>
      </c>
      <c r="G120" s="116">
        <f t="shared" si="106"/>
        <v>0</v>
      </c>
      <c r="H120" s="122">
        <f t="shared" si="131"/>
        <v>0</v>
      </c>
      <c r="I120" s="116">
        <f t="shared" si="132"/>
        <v>0</v>
      </c>
      <c r="J120" s="122">
        <f t="shared" si="133"/>
        <v>0</v>
      </c>
      <c r="K120" s="122">
        <f t="shared" si="134"/>
        <v>0</v>
      </c>
      <c r="L120" s="122" t="str">
        <f t="shared" si="135"/>
        <v>lulus</v>
      </c>
      <c r="M120" s="123"/>
      <c r="N120" s="122">
        <f>GANJIL!N121</f>
        <v>0</v>
      </c>
      <c r="O120" s="116">
        <f>IF(AND(N120=$BJ$3),$C$120,0)</f>
        <v>0</v>
      </c>
      <c r="P120" s="116">
        <f t="shared" si="136"/>
        <v>0</v>
      </c>
      <c r="Q120" s="122">
        <f>GENAP!Q118</f>
        <v>0</v>
      </c>
      <c r="R120" s="116">
        <f>IF(AND(Q120=$BJ$3),$C$120,0)</f>
        <v>0</v>
      </c>
      <c r="S120" s="116">
        <f t="shared" si="137"/>
        <v>0</v>
      </c>
      <c r="T120" s="122">
        <f>GANJIL!T121</f>
        <v>0</v>
      </c>
      <c r="U120" s="116">
        <f>IF(AND(T120=$BJ$3),$C$120,0)</f>
        <v>0</v>
      </c>
      <c r="V120" s="116">
        <f t="shared" si="138"/>
        <v>0</v>
      </c>
      <c r="W120" s="122">
        <f>GENAP!W118</f>
        <v>0</v>
      </c>
      <c r="X120" s="116">
        <f>IF(AND(W120=$BJ$3),$C$120,0)</f>
        <v>0</v>
      </c>
      <c r="Y120" s="116">
        <f t="shared" si="139"/>
        <v>0</v>
      </c>
      <c r="Z120" s="122">
        <f>GANJIL!Z121</f>
        <v>0</v>
      </c>
      <c r="AA120" s="116">
        <f>IF(AND(Z120=$BJ$3),$C$120,0)</f>
        <v>0</v>
      </c>
      <c r="AB120" s="116">
        <f t="shared" si="140"/>
        <v>0</v>
      </c>
      <c r="AC120" s="122">
        <f>GENAP!AC118</f>
        <v>0</v>
      </c>
      <c r="AD120" s="116">
        <f>IF(AND(AC120=$BJ$3),$C$120,0)</f>
        <v>0</v>
      </c>
      <c r="AE120" s="116">
        <f t="shared" si="141"/>
        <v>0</v>
      </c>
      <c r="AF120" s="122">
        <f>GANJIL!AF121</f>
        <v>0</v>
      </c>
      <c r="AG120" s="116">
        <f>IF(AND(AF120=$BJ$3),$C$120,0)</f>
        <v>0</v>
      </c>
      <c r="AH120" s="116">
        <f t="shared" si="142"/>
        <v>0</v>
      </c>
      <c r="AI120" s="122">
        <f>GENAP!AI118</f>
        <v>0</v>
      </c>
      <c r="AJ120" s="116">
        <f>IF(AND(AI120=$BJ$3),$C$120,0)</f>
        <v>0</v>
      </c>
      <c r="AK120" s="116">
        <f t="shared" si="143"/>
        <v>0</v>
      </c>
      <c r="AL120" s="122">
        <f>GANJIL!AL121</f>
        <v>0</v>
      </c>
      <c r="AM120" s="116">
        <f>IF(AND(AL120=$BJ$3),$C$120,0)</f>
        <v>0</v>
      </c>
      <c r="AN120" s="116">
        <f t="shared" si="144"/>
        <v>0</v>
      </c>
      <c r="AO120" s="122">
        <f>GENAP!AO118</f>
        <v>0</v>
      </c>
      <c r="AP120" s="116">
        <f>IF(AND(AO120=$BJ$3),$C$120,0)</f>
        <v>0</v>
      </c>
      <c r="AQ120" s="116">
        <f t="shared" si="145"/>
        <v>0</v>
      </c>
      <c r="AR120" s="122">
        <f>GANJIL!AR121</f>
        <v>0</v>
      </c>
      <c r="AS120" s="116">
        <f>IF(AND(AR120=$BJ$3),$C$120,0)</f>
        <v>0</v>
      </c>
      <c r="AT120" s="116">
        <f t="shared" si="146"/>
        <v>0</v>
      </c>
      <c r="AU120" s="122">
        <f>GENAP!AU118</f>
        <v>0</v>
      </c>
      <c r="AV120" s="116">
        <f>IF(AND(AU120=$BJ$3),$C$120,0)</f>
        <v>0</v>
      </c>
      <c r="AW120" s="116">
        <f t="shared" si="147"/>
        <v>0</v>
      </c>
      <c r="AX120" s="122">
        <f>GANJIL!AX121</f>
        <v>0</v>
      </c>
      <c r="AY120" s="116">
        <f>IF(AND(AX120=$BJ$3),$C$120,0)</f>
        <v>0</v>
      </c>
      <c r="AZ120" s="116">
        <f t="shared" si="148"/>
        <v>0</v>
      </c>
      <c r="BA120" s="122">
        <f>GENAP!BA118</f>
        <v>0</v>
      </c>
      <c r="BB120" s="116">
        <f>IF(AND(BA120=$BJ$3),$C$120,0)</f>
        <v>0</v>
      </c>
      <c r="BC120" s="116">
        <f t="shared" si="149"/>
        <v>0</v>
      </c>
      <c r="BD120" s="112" t="s">
        <v>138</v>
      </c>
    </row>
    <row r="121" spans="2:56" x14ac:dyDescent="0.25">
      <c r="B121" s="114">
        <f>GANJIL!B122</f>
        <v>0</v>
      </c>
      <c r="C121" s="98">
        <f>GANJIL!C122</f>
        <v>0</v>
      </c>
      <c r="D121" s="98">
        <f>GANJIL!D122</f>
        <v>0</v>
      </c>
      <c r="E121" s="105">
        <f t="shared" ref="E121:E122" si="216">P121+S121+V121+Y121+AB121+AE121+AH121+AK121+AN121+AQ121+AT121+AW121+AZ121+BC121</f>
        <v>0</v>
      </c>
      <c r="F121" s="116">
        <f t="shared" si="130"/>
        <v>0</v>
      </c>
      <c r="G121" s="116">
        <f t="shared" si="106"/>
        <v>0</v>
      </c>
      <c r="H121" s="122">
        <f t="shared" si="131"/>
        <v>0</v>
      </c>
      <c r="I121" s="116">
        <f t="shared" si="132"/>
        <v>0</v>
      </c>
      <c r="J121" s="122">
        <f t="shared" si="133"/>
        <v>0</v>
      </c>
      <c r="K121" s="122">
        <f t="shared" si="134"/>
        <v>0</v>
      </c>
      <c r="L121" s="122" t="str">
        <f t="shared" si="135"/>
        <v>lulus</v>
      </c>
      <c r="M121" s="123"/>
      <c r="N121" s="122">
        <f>GANJIL!N122</f>
        <v>0</v>
      </c>
      <c r="O121" s="116">
        <f t="shared" ref="O121:O122" si="217">IF(AND(N121=$BJ$3),$C$120,0)</f>
        <v>0</v>
      </c>
      <c r="P121" s="116">
        <f t="shared" si="136"/>
        <v>0</v>
      </c>
      <c r="Q121" s="122">
        <f>GENAP!Q119</f>
        <v>0</v>
      </c>
      <c r="R121" s="116">
        <f t="shared" ref="R121:R122" si="218">IF(AND(Q121=$BJ$3),$C$120,0)</f>
        <v>0</v>
      </c>
      <c r="S121" s="116">
        <f t="shared" si="137"/>
        <v>0</v>
      </c>
      <c r="T121" s="122">
        <f>GANJIL!T122</f>
        <v>0</v>
      </c>
      <c r="U121" s="116">
        <f t="shared" ref="U121:U122" si="219">IF(AND(T121=$BJ$3),$C$120,0)</f>
        <v>0</v>
      </c>
      <c r="V121" s="116">
        <f t="shared" si="138"/>
        <v>0</v>
      </c>
      <c r="W121" s="122">
        <f>GENAP!W119</f>
        <v>0</v>
      </c>
      <c r="X121" s="116">
        <f t="shared" ref="X121:X122" si="220">IF(AND(W121=$BJ$3),$C$120,0)</f>
        <v>0</v>
      </c>
      <c r="Y121" s="116">
        <f t="shared" si="139"/>
        <v>0</v>
      </c>
      <c r="Z121" s="122">
        <f>GANJIL!Z122</f>
        <v>0</v>
      </c>
      <c r="AA121" s="116">
        <f t="shared" ref="AA121:AA122" si="221">IF(AND(Z121=$BJ$3),$C$120,0)</f>
        <v>0</v>
      </c>
      <c r="AB121" s="116">
        <f t="shared" si="140"/>
        <v>0</v>
      </c>
      <c r="AC121" s="122">
        <f>GENAP!AC119</f>
        <v>0</v>
      </c>
      <c r="AD121" s="116">
        <f t="shared" ref="AD121:AD122" si="222">IF(AND(AC121=$BJ$3),$C$120,0)</f>
        <v>0</v>
      </c>
      <c r="AE121" s="116">
        <f t="shared" si="141"/>
        <v>0</v>
      </c>
      <c r="AF121" s="122">
        <f>GANJIL!AF122</f>
        <v>0</v>
      </c>
      <c r="AG121" s="116">
        <f t="shared" ref="AG121:AG122" si="223">IF(AND(AF121=$BJ$3),$C$120,0)</f>
        <v>0</v>
      </c>
      <c r="AH121" s="116">
        <f t="shared" si="142"/>
        <v>0</v>
      </c>
      <c r="AI121" s="122">
        <f>GENAP!AI119</f>
        <v>0</v>
      </c>
      <c r="AJ121" s="116">
        <f t="shared" ref="AJ121:AJ122" si="224">IF(AND(AI121=$BJ$3),$C$120,0)</f>
        <v>0</v>
      </c>
      <c r="AK121" s="116">
        <f t="shared" si="143"/>
        <v>0</v>
      </c>
      <c r="AL121" s="122">
        <f>GANJIL!AL122</f>
        <v>0</v>
      </c>
      <c r="AM121" s="116">
        <f t="shared" ref="AM121:AM122" si="225">IF(AND(AL121=$BJ$3),$C$120,0)</f>
        <v>0</v>
      </c>
      <c r="AN121" s="116">
        <f t="shared" si="144"/>
        <v>0</v>
      </c>
      <c r="AO121" s="122">
        <f>GENAP!AO119</f>
        <v>0</v>
      </c>
      <c r="AP121" s="116">
        <f t="shared" ref="AP121:AP122" si="226">IF(AND(AO121=$BJ$3),$C$120,0)</f>
        <v>0</v>
      </c>
      <c r="AQ121" s="116">
        <f t="shared" si="145"/>
        <v>0</v>
      </c>
      <c r="AR121" s="122">
        <f>GANJIL!AR122</f>
        <v>0</v>
      </c>
      <c r="AS121" s="116">
        <f t="shared" ref="AS121:AS122" si="227">IF(AND(AR121=$BJ$3),$C$120,0)</f>
        <v>0</v>
      </c>
      <c r="AT121" s="116">
        <f t="shared" si="146"/>
        <v>0</v>
      </c>
      <c r="AU121" s="122">
        <f>GENAP!AU119</f>
        <v>0</v>
      </c>
      <c r="AV121" s="116">
        <f t="shared" ref="AV121:AV122" si="228">IF(AND(AU121=$BJ$3),$C$120,0)</f>
        <v>0</v>
      </c>
      <c r="AW121" s="116">
        <f t="shared" si="147"/>
        <v>0</v>
      </c>
      <c r="AX121" s="122">
        <f>GANJIL!AX122</f>
        <v>0</v>
      </c>
      <c r="AY121" s="116">
        <f t="shared" ref="AY121:AY122" si="229">IF(AND(AX121=$BJ$3),$C$120,0)</f>
        <v>0</v>
      </c>
      <c r="AZ121" s="116">
        <f t="shared" si="148"/>
        <v>0</v>
      </c>
      <c r="BA121" s="122">
        <f>GENAP!BA119</f>
        <v>0</v>
      </c>
      <c r="BB121" s="116">
        <f t="shared" ref="BB121:BB122" si="230">IF(AND(BA121=$BJ$3),$C$120,0)</f>
        <v>0</v>
      </c>
      <c r="BC121" s="116">
        <f t="shared" si="149"/>
        <v>0</v>
      </c>
      <c r="BD121" s="112" t="s">
        <v>138</v>
      </c>
    </row>
    <row r="122" spans="2:56" x14ac:dyDescent="0.25">
      <c r="B122" s="114">
        <f>GANJIL!B123</f>
        <v>0</v>
      </c>
      <c r="C122" s="98">
        <f>GANJIL!C123</f>
        <v>0</v>
      </c>
      <c r="D122" s="98">
        <f>GANJIL!D123</f>
        <v>0</v>
      </c>
      <c r="E122" s="105">
        <f t="shared" si="216"/>
        <v>0</v>
      </c>
      <c r="F122" s="116">
        <f t="shared" si="130"/>
        <v>0</v>
      </c>
      <c r="G122" s="116">
        <f t="shared" si="106"/>
        <v>0</v>
      </c>
      <c r="H122" s="122">
        <f t="shared" si="131"/>
        <v>0</v>
      </c>
      <c r="I122" s="116">
        <f t="shared" si="132"/>
        <v>0</v>
      </c>
      <c r="J122" s="122">
        <f t="shared" si="133"/>
        <v>0</v>
      </c>
      <c r="K122" s="122">
        <f t="shared" si="134"/>
        <v>0</v>
      </c>
      <c r="L122" s="122" t="str">
        <f t="shared" si="135"/>
        <v>lulus</v>
      </c>
      <c r="M122" s="123"/>
      <c r="N122" s="122">
        <f>GANJIL!N123</f>
        <v>0</v>
      </c>
      <c r="O122" s="116">
        <f t="shared" si="217"/>
        <v>0</v>
      </c>
      <c r="P122" s="116">
        <f t="shared" si="136"/>
        <v>0</v>
      </c>
      <c r="Q122" s="122">
        <f>GENAP!Q120</f>
        <v>0</v>
      </c>
      <c r="R122" s="116">
        <f t="shared" si="218"/>
        <v>0</v>
      </c>
      <c r="S122" s="116">
        <f t="shared" si="137"/>
        <v>0</v>
      </c>
      <c r="T122" s="122">
        <f>GANJIL!T123</f>
        <v>0</v>
      </c>
      <c r="U122" s="116">
        <f t="shared" si="219"/>
        <v>0</v>
      </c>
      <c r="V122" s="116">
        <f t="shared" si="138"/>
        <v>0</v>
      </c>
      <c r="W122" s="122">
        <f>GENAP!W120</f>
        <v>0</v>
      </c>
      <c r="X122" s="116">
        <f t="shared" si="220"/>
        <v>0</v>
      </c>
      <c r="Y122" s="116">
        <f t="shared" si="139"/>
        <v>0</v>
      </c>
      <c r="Z122" s="122">
        <f>GANJIL!Z123</f>
        <v>0</v>
      </c>
      <c r="AA122" s="116">
        <f t="shared" si="221"/>
        <v>0</v>
      </c>
      <c r="AB122" s="116">
        <f t="shared" si="140"/>
        <v>0</v>
      </c>
      <c r="AC122" s="122">
        <f>GENAP!AC120</f>
        <v>0</v>
      </c>
      <c r="AD122" s="116">
        <f t="shared" si="222"/>
        <v>0</v>
      </c>
      <c r="AE122" s="116">
        <f t="shared" si="141"/>
        <v>0</v>
      </c>
      <c r="AF122" s="122">
        <f>GANJIL!AF123</f>
        <v>0</v>
      </c>
      <c r="AG122" s="116">
        <f t="shared" si="223"/>
        <v>0</v>
      </c>
      <c r="AH122" s="116">
        <f t="shared" si="142"/>
        <v>0</v>
      </c>
      <c r="AI122" s="122">
        <f>GENAP!AI120</f>
        <v>0</v>
      </c>
      <c r="AJ122" s="116">
        <f t="shared" si="224"/>
        <v>0</v>
      </c>
      <c r="AK122" s="116">
        <f t="shared" si="143"/>
        <v>0</v>
      </c>
      <c r="AL122" s="122">
        <f>GANJIL!AL123</f>
        <v>0</v>
      </c>
      <c r="AM122" s="116">
        <f t="shared" si="225"/>
        <v>0</v>
      </c>
      <c r="AN122" s="116">
        <f t="shared" si="144"/>
        <v>0</v>
      </c>
      <c r="AO122" s="122">
        <f>GENAP!AO120</f>
        <v>0</v>
      </c>
      <c r="AP122" s="116">
        <f t="shared" si="226"/>
        <v>0</v>
      </c>
      <c r="AQ122" s="116">
        <f t="shared" si="145"/>
        <v>0</v>
      </c>
      <c r="AR122" s="122">
        <f>GANJIL!AR123</f>
        <v>0</v>
      </c>
      <c r="AS122" s="116">
        <f t="shared" si="227"/>
        <v>0</v>
      </c>
      <c r="AT122" s="116">
        <f t="shared" si="146"/>
        <v>0</v>
      </c>
      <c r="AU122" s="122">
        <f>GENAP!AU120</f>
        <v>0</v>
      </c>
      <c r="AV122" s="116">
        <f t="shared" si="228"/>
        <v>0</v>
      </c>
      <c r="AW122" s="116">
        <f t="shared" si="147"/>
        <v>0</v>
      </c>
      <c r="AX122" s="122">
        <f>GANJIL!AX123</f>
        <v>0</v>
      </c>
      <c r="AY122" s="116">
        <f t="shared" si="229"/>
        <v>0</v>
      </c>
      <c r="AZ122" s="116">
        <f t="shared" si="148"/>
        <v>0</v>
      </c>
      <c r="BA122" s="122">
        <f>GENAP!BA120</f>
        <v>0</v>
      </c>
      <c r="BB122" s="116">
        <f t="shared" si="230"/>
        <v>0</v>
      </c>
      <c r="BC122" s="116">
        <f t="shared" si="149"/>
        <v>0</v>
      </c>
      <c r="BD122" s="112" t="s">
        <v>138</v>
      </c>
    </row>
    <row r="123" spans="2:56" x14ac:dyDescent="0.25">
      <c r="B123" s="114" t="str">
        <f>GANJIL!B124</f>
        <v>TOTAL SKS</v>
      </c>
      <c r="C123" s="98">
        <f>GANJIL!C124</f>
        <v>19</v>
      </c>
      <c r="D123" s="98"/>
      <c r="F123" s="98">
        <f>SUM(F106:F122)</f>
        <v>0</v>
      </c>
      <c r="H123" s="98">
        <f>SUM(H106:H122)</f>
        <v>0</v>
      </c>
      <c r="I123" s="98">
        <f>SUM(I106:I122)</f>
        <v>0</v>
      </c>
      <c r="J123" s="98">
        <f>SUM(J106:J122)</f>
        <v>19</v>
      </c>
      <c r="K123" s="98">
        <f>SUM(K106:K122)</f>
        <v>0</v>
      </c>
      <c r="N123" s="122">
        <f>GANJIL!N124</f>
        <v>0</v>
      </c>
      <c r="O123" s="134">
        <f>SUM(O106:O122)</f>
        <v>0</v>
      </c>
      <c r="P123" s="134"/>
      <c r="Q123" s="122">
        <f>GENAP!Q121</f>
        <v>0</v>
      </c>
      <c r="R123" s="134">
        <f>SUM(R106:R122)</f>
        <v>0</v>
      </c>
      <c r="S123" s="134"/>
      <c r="T123" s="122">
        <f>GANJIL!T124</f>
        <v>0</v>
      </c>
      <c r="U123" s="134">
        <f>SUM(U106:U122)</f>
        <v>0</v>
      </c>
      <c r="V123" s="134"/>
      <c r="W123" s="122">
        <f>GENAP!W121</f>
        <v>0</v>
      </c>
      <c r="X123" s="134">
        <f>SUM(X106:X122)</f>
        <v>0</v>
      </c>
      <c r="Y123" s="134"/>
      <c r="Z123" s="122">
        <f>GANJIL!Z124</f>
        <v>0</v>
      </c>
      <c r="AA123" s="134">
        <f>SUM(AA106:AA122)</f>
        <v>0</v>
      </c>
      <c r="AB123" s="134"/>
      <c r="AC123" s="122">
        <f>GENAP!AC121</f>
        <v>0</v>
      </c>
      <c r="AD123" s="134">
        <f>SUM(AD106:AD122)</f>
        <v>0</v>
      </c>
      <c r="AE123" s="134"/>
      <c r="AF123" s="122">
        <f>GANJIL!AF124</f>
        <v>0</v>
      </c>
      <c r="AG123" s="134">
        <f>SUM(AG106:AG122)</f>
        <v>0</v>
      </c>
      <c r="AH123" s="134"/>
      <c r="AI123" s="122">
        <f>GENAP!AI121</f>
        <v>0</v>
      </c>
      <c r="AJ123" s="134">
        <f>SUM(AJ106:AJ122)</f>
        <v>0</v>
      </c>
      <c r="AK123" s="134"/>
      <c r="AL123" s="122">
        <f>GANJIL!AL124</f>
        <v>0</v>
      </c>
      <c r="AM123" s="134">
        <f>SUM(AM106:AM122)</f>
        <v>0</v>
      </c>
      <c r="AN123" s="134"/>
      <c r="AO123" s="122">
        <f>GENAP!AO121</f>
        <v>0</v>
      </c>
      <c r="AP123" s="134">
        <f>SUM(AP106:AP122)</f>
        <v>0</v>
      </c>
      <c r="AQ123" s="134"/>
      <c r="AR123" s="122">
        <f>GANJIL!AR124</f>
        <v>0</v>
      </c>
      <c r="AS123" s="134">
        <f>SUM(AS106:AS122)</f>
        <v>0</v>
      </c>
      <c r="AT123" s="134"/>
      <c r="AU123" s="122">
        <f>GENAP!AU121</f>
        <v>0</v>
      </c>
      <c r="AV123" s="134">
        <f>SUM(AV106:AV122)</f>
        <v>0</v>
      </c>
      <c r="AW123" s="134"/>
      <c r="AX123" s="122">
        <f>GANJIL!AX124</f>
        <v>0</v>
      </c>
      <c r="AY123" s="134">
        <f>SUM(AY106:AY122)</f>
        <v>0</v>
      </c>
      <c r="AZ123" s="134"/>
      <c r="BA123" s="122">
        <f>GENAP!BA121</f>
        <v>0</v>
      </c>
      <c r="BB123" s="134">
        <f>SUM(BB106:BB122)</f>
        <v>0</v>
      </c>
      <c r="BC123" s="134"/>
      <c r="BD123" s="112" t="s">
        <v>138</v>
      </c>
    </row>
    <row r="124" spans="2:56" x14ac:dyDescent="0.25">
      <c r="B124" s="114" t="str">
        <f>GANJIL!B125</f>
        <v>IPK</v>
      </c>
      <c r="C124" s="98">
        <f>GANJIL!C125</f>
        <v>0</v>
      </c>
      <c r="D124" s="138"/>
      <c r="E124" s="139"/>
      <c r="N124" s="122">
        <f>GANJIL!N125</f>
        <v>0</v>
      </c>
      <c r="Q124" s="122">
        <f>GENAP!Q122</f>
        <v>0</v>
      </c>
      <c r="T124" s="122">
        <f>GANJIL!T125</f>
        <v>0</v>
      </c>
      <c r="W124" s="122">
        <f>GENAP!W122</f>
        <v>0</v>
      </c>
      <c r="Z124" s="122">
        <f>GANJIL!Z125</f>
        <v>0</v>
      </c>
      <c r="AC124" s="122">
        <f>GENAP!AC122</f>
        <v>0</v>
      </c>
      <c r="AF124" s="122">
        <f>GANJIL!AF125</f>
        <v>0</v>
      </c>
      <c r="AI124" s="122">
        <f>GENAP!AI122</f>
        <v>0</v>
      </c>
      <c r="AL124" s="122">
        <f>GANJIL!AL125</f>
        <v>0</v>
      </c>
      <c r="AO124" s="122">
        <f>GENAP!AO122</f>
        <v>0</v>
      </c>
      <c r="AR124" s="122">
        <f>GANJIL!AR125</f>
        <v>0</v>
      </c>
      <c r="AU124" s="122">
        <f>GENAP!AU122</f>
        <v>0</v>
      </c>
      <c r="AX124" s="122">
        <f>GANJIL!AX125</f>
        <v>0</v>
      </c>
      <c r="BA124" s="122">
        <f>GENAP!BA122</f>
        <v>0</v>
      </c>
      <c r="BD124" s="112" t="s">
        <v>138</v>
      </c>
    </row>
    <row r="125" spans="2:56" x14ac:dyDescent="0.25">
      <c r="N125" s="122">
        <f>GANJIL!N126</f>
        <v>0</v>
      </c>
      <c r="Q125" s="122">
        <f>GENAP!Q123</f>
        <v>0</v>
      </c>
      <c r="T125" s="122">
        <f>GANJIL!T126</f>
        <v>0</v>
      </c>
      <c r="W125" s="122">
        <f>GENAP!W123</f>
        <v>0</v>
      </c>
      <c r="Z125" s="122">
        <f>GANJIL!Z126</f>
        <v>0</v>
      </c>
      <c r="AC125" s="122">
        <f>GENAP!AC123</f>
        <v>0</v>
      </c>
      <c r="AF125" s="122">
        <f>GANJIL!AF126</f>
        <v>0</v>
      </c>
      <c r="AI125" s="122">
        <f>GENAP!AI123</f>
        <v>0</v>
      </c>
      <c r="AL125" s="122">
        <f>GANJIL!AL126</f>
        <v>0</v>
      </c>
      <c r="AO125" s="122">
        <f>GENAP!AO123</f>
        <v>0</v>
      </c>
      <c r="AR125" s="122">
        <f>GANJIL!AR126</f>
        <v>0</v>
      </c>
      <c r="AU125" s="122">
        <f>GENAP!AU123</f>
        <v>0</v>
      </c>
      <c r="AX125" s="122">
        <f>GANJIL!AX126</f>
        <v>0</v>
      </c>
      <c r="BA125" s="122">
        <f>GENAP!BA123</f>
        <v>0</v>
      </c>
      <c r="BD125" s="112" t="s">
        <v>138</v>
      </c>
    </row>
    <row r="126" spans="2:56" x14ac:dyDescent="0.25">
      <c r="B126" s="235" t="s">
        <v>90</v>
      </c>
      <c r="C126" s="235"/>
      <c r="D126" s="235"/>
      <c r="E126" s="236" t="s">
        <v>98</v>
      </c>
      <c r="F126" s="116"/>
      <c r="G126" s="116">
        <v>1</v>
      </c>
      <c r="H126" s="116" t="s">
        <v>100</v>
      </c>
      <c r="I126" s="116"/>
      <c r="J126" s="116"/>
      <c r="K126" s="116"/>
      <c r="L126" s="228" t="s">
        <v>136</v>
      </c>
      <c r="M126" s="117"/>
      <c r="N126" s="231" t="s">
        <v>140</v>
      </c>
      <c r="O126" s="232"/>
      <c r="P126" s="232"/>
      <c r="Q126" s="232"/>
      <c r="R126" s="232"/>
      <c r="S126" s="232"/>
      <c r="T126" s="232"/>
      <c r="U126" s="232"/>
      <c r="V126" s="232"/>
      <c r="W126" s="232"/>
      <c r="X126" s="232"/>
      <c r="Y126" s="232"/>
      <c r="Z126" s="232"/>
      <c r="AA126" s="232"/>
      <c r="AB126" s="232"/>
      <c r="AC126" s="232"/>
      <c r="AD126" s="232"/>
      <c r="AE126" s="232"/>
      <c r="AF126" s="232"/>
      <c r="AG126" s="232"/>
      <c r="AH126" s="232"/>
      <c r="AI126" s="232"/>
      <c r="AJ126" s="232"/>
      <c r="AK126" s="232"/>
      <c r="AL126" s="232"/>
      <c r="AM126" s="232"/>
      <c r="AN126" s="232"/>
      <c r="AO126" s="232"/>
      <c r="AP126" s="232"/>
      <c r="AQ126" s="232"/>
      <c r="AR126" s="232"/>
      <c r="AS126" s="232"/>
      <c r="AT126" s="232"/>
      <c r="AU126" s="232"/>
      <c r="AV126" s="232"/>
      <c r="AW126" s="232"/>
      <c r="AX126" s="232"/>
      <c r="AY126" s="232"/>
      <c r="AZ126" s="232"/>
      <c r="BA126" s="232"/>
      <c r="BB126" s="232"/>
      <c r="BC126" s="232"/>
      <c r="BD126" s="112" t="s">
        <v>139</v>
      </c>
    </row>
    <row r="127" spans="2:56" x14ac:dyDescent="0.25">
      <c r="B127" s="119" t="s">
        <v>8</v>
      </c>
      <c r="C127" s="99" t="s">
        <v>9</v>
      </c>
      <c r="D127" s="99" t="s">
        <v>10</v>
      </c>
      <c r="E127" s="236"/>
      <c r="F127" s="116"/>
      <c r="G127" s="116" t="str">
        <f t="shared" ref="G127:G141" si="231">D127</f>
        <v>nilai</v>
      </c>
      <c r="H127" s="116" t="s">
        <v>122</v>
      </c>
      <c r="I127" s="116" t="s">
        <v>99</v>
      </c>
      <c r="J127" s="116" t="s">
        <v>129</v>
      </c>
      <c r="K127" s="116" t="s">
        <v>123</v>
      </c>
      <c r="L127" s="228"/>
      <c r="N127" s="122">
        <f>GANJIL!N128</f>
        <v>1</v>
      </c>
      <c r="O127" s="105"/>
      <c r="P127" s="105"/>
      <c r="Q127" s="122">
        <f>GENAP!Q125</f>
        <v>2</v>
      </c>
      <c r="R127" s="105"/>
      <c r="S127" s="105"/>
      <c r="T127" s="122">
        <f>GANJIL!T128</f>
        <v>3</v>
      </c>
      <c r="U127" s="105"/>
      <c r="V127" s="105"/>
      <c r="W127" s="122">
        <f>GENAP!W125</f>
        <v>4</v>
      </c>
      <c r="X127" s="105"/>
      <c r="Y127" s="105"/>
      <c r="Z127" s="122">
        <f>GANJIL!Z128</f>
        <v>5</v>
      </c>
      <c r="AA127" s="105"/>
      <c r="AB127" s="105"/>
      <c r="AC127" s="122">
        <f>GENAP!AC125</f>
        <v>6</v>
      </c>
      <c r="AD127" s="105"/>
      <c r="AE127" s="105"/>
      <c r="AF127" s="122">
        <f>GANJIL!AF128</f>
        <v>7</v>
      </c>
      <c r="AG127" s="105"/>
      <c r="AH127" s="105"/>
      <c r="AI127" s="122">
        <f>GENAP!AI125</f>
        <v>8</v>
      </c>
      <c r="AJ127" s="105"/>
      <c r="AK127" s="105"/>
      <c r="AL127" s="122">
        <f>GANJIL!AL128</f>
        <v>9</v>
      </c>
      <c r="AM127" s="105"/>
      <c r="AN127" s="105"/>
      <c r="AO127" s="122">
        <f>GENAP!AO125</f>
        <v>10</v>
      </c>
      <c r="AP127" s="105"/>
      <c r="AQ127" s="105"/>
      <c r="AR127" s="122">
        <f>GANJIL!AR128</f>
        <v>11</v>
      </c>
      <c r="AS127" s="105"/>
      <c r="AT127" s="105"/>
      <c r="AU127" s="122">
        <f>GENAP!AU125</f>
        <v>12</v>
      </c>
      <c r="AV127" s="105"/>
      <c r="AW127" s="105"/>
      <c r="AX127" s="122">
        <f>GANJIL!AX128</f>
        <v>13</v>
      </c>
      <c r="AY127" s="105"/>
      <c r="AZ127" s="105"/>
      <c r="BA127" s="122">
        <f>GENAP!BA125</f>
        <v>14</v>
      </c>
      <c r="BD127" s="112" t="s">
        <v>139</v>
      </c>
    </row>
    <row r="128" spans="2:56" x14ac:dyDescent="0.25">
      <c r="B128" s="140" t="str">
        <f>GENAP!B126</f>
        <v>Tugas Akhir: Skripsi</v>
      </c>
      <c r="C128" s="123">
        <f>GENAP!C126</f>
        <v>4</v>
      </c>
      <c r="D128" s="123">
        <f>GENAP!D126</f>
        <v>0</v>
      </c>
      <c r="E128" s="105">
        <f t="shared" ref="E128:E141" si="232">P128+S128+V128+Y128+AB128+AE128+AH128+AK128+AN128+AQ128+AT128+AW128+AZ128+BC128</f>
        <v>0</v>
      </c>
      <c r="F128" s="116">
        <f t="shared" ref="F128:F141" si="233">IF(AND(E128=0),0,C128)</f>
        <v>0</v>
      </c>
      <c r="G128" s="116">
        <f t="shared" si="231"/>
        <v>0</v>
      </c>
      <c r="H128" s="122">
        <f t="shared" ref="H128:H141" si="234">IF(AND(D128=$BF$3),$BG$3,IF(AND(D128=$BF$4),$BG$4,IF(AND(D128=$BF$5),$BG$5,IF(AND(D128=$BF$6),$BG$6,IF(AND(D128=$BF$7),$BG$7,IF(AND(D128=$BF$8),$BG$8,IF(AND(D128=$BF$9),$BG$9,IF(AND(D128=$BF$10),$BG$10))))))))</f>
        <v>0</v>
      </c>
      <c r="I128" s="116">
        <f t="shared" ref="I128:I141" si="235">H128*C128</f>
        <v>0</v>
      </c>
      <c r="J128" s="122">
        <f t="shared" ref="J128:J133" si="236">IF(AND(H128&gt;1),0,C128)</f>
        <v>4</v>
      </c>
      <c r="K128" s="122">
        <f t="shared" ref="K128:K141" si="237">IF(AND(J128=0),C128,0)</f>
        <v>0</v>
      </c>
      <c r="L128" s="122" t="str">
        <f t="shared" ref="L128:L141" si="238">IF(AND(J128=0),"lulus","belum")</f>
        <v>belum</v>
      </c>
      <c r="M128" s="123"/>
      <c r="N128" s="122">
        <f>GANJIL!N129</f>
        <v>0</v>
      </c>
      <c r="O128" s="116">
        <f>IF(AND(N128=$BJ$3),$C$128,0)</f>
        <v>0</v>
      </c>
      <c r="P128" s="116">
        <f t="shared" ref="P128:P140" si="239">IF(AND(N128&gt;0),1,0)</f>
        <v>0</v>
      </c>
      <c r="Q128" s="122">
        <f>GENAP!Q126</f>
        <v>0</v>
      </c>
      <c r="R128" s="116">
        <f>IF(AND(Q128=$BJ$3),$C$128,0)</f>
        <v>0</v>
      </c>
      <c r="S128" s="116">
        <f t="shared" ref="S128:S140" si="240">IF(AND(Q128&gt;0),1,0)</f>
        <v>0</v>
      </c>
      <c r="T128" s="122">
        <f>GANJIL!T129</f>
        <v>0</v>
      </c>
      <c r="U128" s="116">
        <f>IF(AND(T128=$BJ$3),$C$128,0)</f>
        <v>0</v>
      </c>
      <c r="V128" s="116">
        <f t="shared" ref="V128:V140" si="241">IF(AND(T128&gt;0),1,0)</f>
        <v>0</v>
      </c>
      <c r="W128" s="122">
        <f>GENAP!W126</f>
        <v>0</v>
      </c>
      <c r="X128" s="116">
        <f>IF(AND(W128=$BJ$3),$C$128,0)</f>
        <v>0</v>
      </c>
      <c r="Y128" s="116">
        <f t="shared" ref="Y128:Y140" si="242">IF(AND(W128&gt;0),1,0)</f>
        <v>0</v>
      </c>
      <c r="Z128" s="122">
        <f>GANJIL!Z129</f>
        <v>0</v>
      </c>
      <c r="AA128" s="116">
        <f>IF(AND(Z128=$BJ$3),$C$128,0)</f>
        <v>0</v>
      </c>
      <c r="AB128" s="116">
        <f t="shared" ref="AB128:AB140" si="243">IF(AND(Z128&gt;0),1,0)</f>
        <v>0</v>
      </c>
      <c r="AC128" s="122">
        <f>GENAP!AC126</f>
        <v>0</v>
      </c>
      <c r="AD128" s="116">
        <f>IF(AND(AC128=$BJ$3),$C$128,0)</f>
        <v>0</v>
      </c>
      <c r="AE128" s="116">
        <f t="shared" ref="AE128:AE140" si="244">IF(AND(AC128&gt;0),1,0)</f>
        <v>0</v>
      </c>
      <c r="AF128" s="122">
        <f>GANJIL!AF129</f>
        <v>0</v>
      </c>
      <c r="AG128" s="116">
        <f>IF(AND(AF128=$BJ$3),$C$128,0)</f>
        <v>0</v>
      </c>
      <c r="AH128" s="116">
        <f t="shared" ref="AH128:AH140" si="245">IF(AND(AF128&gt;0),1,0)</f>
        <v>0</v>
      </c>
      <c r="AI128" s="122">
        <f>GENAP!AI126</f>
        <v>0</v>
      </c>
      <c r="AJ128" s="116">
        <f>IF(AND(AI128=$BJ$3),$C$128,0)</f>
        <v>0</v>
      </c>
      <c r="AK128" s="116">
        <f t="shared" ref="AK128:AK140" si="246">IF(AND(AI128&gt;0),1,0)</f>
        <v>0</v>
      </c>
      <c r="AL128" s="122">
        <f>GANJIL!AL129</f>
        <v>0</v>
      </c>
      <c r="AM128" s="116">
        <f>IF(AND(AL128=$BJ$3),$C$128,0)</f>
        <v>0</v>
      </c>
      <c r="AN128" s="116">
        <f t="shared" ref="AN128:AN140" si="247">IF(AND(AL128&gt;0),1,0)</f>
        <v>0</v>
      </c>
      <c r="AO128" s="122">
        <f>GENAP!AO126</f>
        <v>0</v>
      </c>
      <c r="AP128" s="116">
        <f>IF(AND(AO128=$BJ$3),$C$128,0)</f>
        <v>0</v>
      </c>
      <c r="AQ128" s="116">
        <f t="shared" ref="AQ128:AQ140" si="248">IF(AND(AO128&gt;0),1,0)</f>
        <v>0</v>
      </c>
      <c r="AR128" s="122">
        <f>GANJIL!AR129</f>
        <v>0</v>
      </c>
      <c r="AS128" s="116">
        <f>IF(AND(AR128=$BJ$3),$C$128,0)</f>
        <v>0</v>
      </c>
      <c r="AT128" s="116">
        <f t="shared" ref="AT128:AT140" si="249">IF(AND(AR128&gt;0),1,0)</f>
        <v>0</v>
      </c>
      <c r="AU128" s="122">
        <f>GENAP!AU126</f>
        <v>0</v>
      </c>
      <c r="AV128" s="116">
        <f>IF(AND(AU128=$BJ$3),$C$128,0)</f>
        <v>0</v>
      </c>
      <c r="AW128" s="116">
        <f t="shared" ref="AW128:AW140" si="250">IF(AND(AU128&gt;0),1,0)</f>
        <v>0</v>
      </c>
      <c r="AX128" s="122">
        <f>GANJIL!AX129</f>
        <v>0</v>
      </c>
      <c r="AY128" s="116">
        <f>IF(AND(AX128=$BJ$3),$C$128,0)</f>
        <v>0</v>
      </c>
      <c r="AZ128" s="116">
        <f t="shared" ref="AZ128:AZ140" si="251">IF(AND(AX128&gt;0),1,0)</f>
        <v>0</v>
      </c>
      <c r="BA128" s="122">
        <f>GENAP!BA126</f>
        <v>0</v>
      </c>
      <c r="BB128" s="116">
        <f>IF(AND(BA128=$BJ$3),$C$128,0)</f>
        <v>0</v>
      </c>
      <c r="BC128" s="116">
        <f t="shared" ref="BC128:BC140" si="252">IF(AND(BA128&gt;0),1,0)</f>
        <v>0</v>
      </c>
      <c r="BD128" s="112" t="s">
        <v>139</v>
      </c>
    </row>
    <row r="129" spans="2:56" x14ac:dyDescent="0.25">
      <c r="B129" s="140" t="str">
        <f>GENAP!B127</f>
        <v>Fitofarmaka</v>
      </c>
      <c r="C129" s="123">
        <f>GENAP!C127</f>
        <v>2</v>
      </c>
      <c r="D129" s="123">
        <f>GENAP!D127</f>
        <v>0</v>
      </c>
      <c r="E129" s="105">
        <f t="shared" si="232"/>
        <v>0</v>
      </c>
      <c r="F129" s="116">
        <f t="shared" si="233"/>
        <v>0</v>
      </c>
      <c r="G129" s="116">
        <f t="shared" si="231"/>
        <v>0</v>
      </c>
      <c r="H129" s="122">
        <f t="shared" si="234"/>
        <v>0</v>
      </c>
      <c r="I129" s="116">
        <f t="shared" si="235"/>
        <v>0</v>
      </c>
      <c r="J129" s="122">
        <f t="shared" si="236"/>
        <v>2</v>
      </c>
      <c r="K129" s="122">
        <f t="shared" si="237"/>
        <v>0</v>
      </c>
      <c r="L129" s="122" t="str">
        <f t="shared" si="238"/>
        <v>belum</v>
      </c>
      <c r="M129" s="123"/>
      <c r="N129" s="122">
        <f>GANJIL!N130</f>
        <v>0</v>
      </c>
      <c r="O129" s="116">
        <f>IF(AND(N129=$BJ$3),$C$129,0)</f>
        <v>0</v>
      </c>
      <c r="P129" s="116">
        <f t="shared" si="239"/>
        <v>0</v>
      </c>
      <c r="Q129" s="122">
        <f>GENAP!Q127</f>
        <v>0</v>
      </c>
      <c r="R129" s="116">
        <f>IF(AND(Q129=$BJ$3),$C$129,0)</f>
        <v>0</v>
      </c>
      <c r="S129" s="116">
        <f t="shared" si="240"/>
        <v>0</v>
      </c>
      <c r="T129" s="122">
        <f>GANJIL!T130</f>
        <v>0</v>
      </c>
      <c r="U129" s="116">
        <f>IF(AND(T129=$BJ$3),$C$129,0)</f>
        <v>0</v>
      </c>
      <c r="V129" s="116">
        <f t="shared" si="241"/>
        <v>0</v>
      </c>
      <c r="W129" s="122">
        <f>GENAP!W127</f>
        <v>0</v>
      </c>
      <c r="X129" s="116">
        <f>IF(AND(W129=$BJ$3),$C$129,0)</f>
        <v>0</v>
      </c>
      <c r="Y129" s="116">
        <f t="shared" si="242"/>
        <v>0</v>
      </c>
      <c r="Z129" s="122">
        <f>GANJIL!Z130</f>
        <v>0</v>
      </c>
      <c r="AA129" s="116">
        <f>IF(AND(Z129=$BJ$3),$C$129,0)</f>
        <v>0</v>
      </c>
      <c r="AB129" s="116">
        <f t="shared" si="243"/>
        <v>0</v>
      </c>
      <c r="AC129" s="122">
        <f>GENAP!AC127</f>
        <v>0</v>
      </c>
      <c r="AD129" s="116">
        <f>IF(AND(AC129=$BJ$3),$C$129,0)</f>
        <v>0</v>
      </c>
      <c r="AE129" s="116">
        <f t="shared" si="244"/>
        <v>0</v>
      </c>
      <c r="AF129" s="122">
        <f>GANJIL!AF130</f>
        <v>0</v>
      </c>
      <c r="AG129" s="116">
        <f>IF(AND(AF129=$BJ$3),$C$129,0)</f>
        <v>0</v>
      </c>
      <c r="AH129" s="116">
        <f t="shared" si="245"/>
        <v>0</v>
      </c>
      <c r="AI129" s="122">
        <f>GENAP!AI127</f>
        <v>0</v>
      </c>
      <c r="AJ129" s="116">
        <f>IF(AND(AI129=$BJ$3),$C$129,0)</f>
        <v>0</v>
      </c>
      <c r="AK129" s="116">
        <f t="shared" si="246"/>
        <v>0</v>
      </c>
      <c r="AL129" s="122">
        <f>GANJIL!AL130</f>
        <v>0</v>
      </c>
      <c r="AM129" s="116">
        <f>IF(AND(AL129=$BJ$3),$C$129,0)</f>
        <v>0</v>
      </c>
      <c r="AN129" s="116">
        <f t="shared" si="247"/>
        <v>0</v>
      </c>
      <c r="AO129" s="122">
        <f>GENAP!AO127</f>
        <v>0</v>
      </c>
      <c r="AP129" s="116">
        <f>IF(AND(AO129=$BJ$3),$C$129,0)</f>
        <v>0</v>
      </c>
      <c r="AQ129" s="116">
        <f t="shared" si="248"/>
        <v>0</v>
      </c>
      <c r="AR129" s="122">
        <f>GANJIL!AR130</f>
        <v>0</v>
      </c>
      <c r="AS129" s="116">
        <f>IF(AND(AR129=$BJ$3),$C$129,0)</f>
        <v>0</v>
      </c>
      <c r="AT129" s="116">
        <f t="shared" si="249"/>
        <v>0</v>
      </c>
      <c r="AU129" s="122">
        <f>GENAP!AU127</f>
        <v>0</v>
      </c>
      <c r="AV129" s="116">
        <f>IF(AND(AU129=$BJ$3),$C$129,0)</f>
        <v>0</v>
      </c>
      <c r="AW129" s="116">
        <f t="shared" si="250"/>
        <v>0</v>
      </c>
      <c r="AX129" s="122">
        <f>GANJIL!AX130</f>
        <v>0</v>
      </c>
      <c r="AY129" s="116">
        <f>IF(AND(AX129=$BJ$3),$C$129,0)</f>
        <v>0</v>
      </c>
      <c r="AZ129" s="116">
        <f t="shared" si="251"/>
        <v>0</v>
      </c>
      <c r="BA129" s="122">
        <f>GENAP!BA127</f>
        <v>0</v>
      </c>
      <c r="BB129" s="116">
        <f>IF(AND(BA129=$BJ$3),$C$129,0)</f>
        <v>0</v>
      </c>
      <c r="BC129" s="116">
        <f t="shared" si="252"/>
        <v>0</v>
      </c>
      <c r="BD129" s="112" t="s">
        <v>139</v>
      </c>
    </row>
    <row r="130" spans="2:56" x14ac:dyDescent="0.25">
      <c r="B130" s="140" t="str">
        <f>GENAP!B128</f>
        <v>Farmasi Industri</v>
      </c>
      <c r="C130" s="123">
        <f>GENAP!C128</f>
        <v>2</v>
      </c>
      <c r="D130" s="123">
        <f>GENAP!D128</f>
        <v>0</v>
      </c>
      <c r="E130" s="105">
        <f t="shared" si="232"/>
        <v>0</v>
      </c>
      <c r="F130" s="116">
        <f t="shared" si="233"/>
        <v>0</v>
      </c>
      <c r="G130" s="116">
        <f t="shared" si="231"/>
        <v>0</v>
      </c>
      <c r="H130" s="122">
        <f t="shared" si="234"/>
        <v>0</v>
      </c>
      <c r="I130" s="116">
        <f t="shared" si="235"/>
        <v>0</v>
      </c>
      <c r="J130" s="122">
        <f t="shared" si="236"/>
        <v>2</v>
      </c>
      <c r="K130" s="122">
        <f t="shared" si="237"/>
        <v>0</v>
      </c>
      <c r="L130" s="122" t="str">
        <f t="shared" si="238"/>
        <v>belum</v>
      </c>
      <c r="M130" s="123"/>
      <c r="N130" s="122">
        <f>GANJIL!N131</f>
        <v>0</v>
      </c>
      <c r="O130" s="116">
        <f>IF(AND(N130=$BJ$3),$C$130,0)</f>
        <v>0</v>
      </c>
      <c r="P130" s="116">
        <f t="shared" si="239"/>
        <v>0</v>
      </c>
      <c r="Q130" s="122">
        <f>GENAP!Q128</f>
        <v>0</v>
      </c>
      <c r="R130" s="116">
        <f>IF(AND(Q130=$BJ$3),$C$130,0)</f>
        <v>0</v>
      </c>
      <c r="S130" s="116">
        <f t="shared" si="240"/>
        <v>0</v>
      </c>
      <c r="T130" s="122">
        <f>GANJIL!T131</f>
        <v>0</v>
      </c>
      <c r="U130" s="116">
        <f>IF(AND(T130=$BJ$3),$C$130,0)</f>
        <v>0</v>
      </c>
      <c r="V130" s="116">
        <f t="shared" si="241"/>
        <v>0</v>
      </c>
      <c r="W130" s="122">
        <f>GENAP!W128</f>
        <v>0</v>
      </c>
      <c r="X130" s="116">
        <f>IF(AND(W130=$BJ$3),$C$130,0)</f>
        <v>0</v>
      </c>
      <c r="Y130" s="116">
        <f t="shared" si="242"/>
        <v>0</v>
      </c>
      <c r="Z130" s="122">
        <f>GANJIL!Z131</f>
        <v>0</v>
      </c>
      <c r="AA130" s="116">
        <f>IF(AND(Z130=$BJ$3),$C$130,0)</f>
        <v>0</v>
      </c>
      <c r="AB130" s="116">
        <f t="shared" si="243"/>
        <v>0</v>
      </c>
      <c r="AC130" s="122">
        <f>GENAP!AC128</f>
        <v>0</v>
      </c>
      <c r="AD130" s="116">
        <f>IF(AND(AC130=$BJ$3),$C$130,0)</f>
        <v>0</v>
      </c>
      <c r="AE130" s="116">
        <f t="shared" si="244"/>
        <v>0</v>
      </c>
      <c r="AF130" s="122">
        <f>GANJIL!AF131</f>
        <v>0</v>
      </c>
      <c r="AG130" s="116">
        <f>IF(AND(AF130=$BJ$3),$C$130,0)</f>
        <v>0</v>
      </c>
      <c r="AH130" s="116">
        <f t="shared" si="245"/>
        <v>0</v>
      </c>
      <c r="AI130" s="122">
        <f>GENAP!AI128</f>
        <v>0</v>
      </c>
      <c r="AJ130" s="116">
        <f>IF(AND(AI130=$BJ$3),$C$130,0)</f>
        <v>0</v>
      </c>
      <c r="AK130" s="116">
        <f t="shared" si="246"/>
        <v>0</v>
      </c>
      <c r="AL130" s="122">
        <f>GANJIL!AL131</f>
        <v>0</v>
      </c>
      <c r="AM130" s="116">
        <f>IF(AND(AL130=$BJ$3),$C$130,0)</f>
        <v>0</v>
      </c>
      <c r="AN130" s="116">
        <f t="shared" si="247"/>
        <v>0</v>
      </c>
      <c r="AO130" s="122">
        <f>GENAP!AO128</f>
        <v>0</v>
      </c>
      <c r="AP130" s="116">
        <f>IF(AND(AO130=$BJ$3),$C$130,0)</f>
        <v>0</v>
      </c>
      <c r="AQ130" s="116">
        <f t="shared" si="248"/>
        <v>0</v>
      </c>
      <c r="AR130" s="122">
        <f>GANJIL!AR131</f>
        <v>0</v>
      </c>
      <c r="AS130" s="116">
        <f>IF(AND(AR130=$BJ$3),$C$130,0)</f>
        <v>0</v>
      </c>
      <c r="AT130" s="116">
        <f t="shared" si="249"/>
        <v>0</v>
      </c>
      <c r="AU130" s="122">
        <f>GENAP!AU128</f>
        <v>0</v>
      </c>
      <c r="AV130" s="116">
        <f>IF(AND(AU130=$BJ$3),$C$130,0)</f>
        <v>0</v>
      </c>
      <c r="AW130" s="116">
        <f t="shared" si="250"/>
        <v>0</v>
      </c>
      <c r="AX130" s="122">
        <f>GANJIL!AX131</f>
        <v>0</v>
      </c>
      <c r="AY130" s="116">
        <f>IF(AND(AX130=$BJ$3),$C$130,0)</f>
        <v>0</v>
      </c>
      <c r="AZ130" s="116">
        <f t="shared" si="251"/>
        <v>0</v>
      </c>
      <c r="BA130" s="122">
        <f>GENAP!BA128</f>
        <v>0</v>
      </c>
      <c r="BB130" s="116">
        <f>IF(AND(BA130=$BJ$3),$C$130,0)</f>
        <v>0</v>
      </c>
      <c r="BC130" s="116">
        <f t="shared" si="252"/>
        <v>0</v>
      </c>
      <c r="BD130" s="112" t="s">
        <v>139</v>
      </c>
    </row>
    <row r="131" spans="2:56" x14ac:dyDescent="0.25">
      <c r="B131" s="140" t="str">
        <f>GENAP!B129</f>
        <v>Praktikum Tugas Akhir</v>
      </c>
      <c r="C131" s="123">
        <f>GENAP!C129</f>
        <v>1</v>
      </c>
      <c r="D131" s="123">
        <f>GENAP!D129</f>
        <v>0</v>
      </c>
      <c r="E131" s="105">
        <f t="shared" si="232"/>
        <v>0</v>
      </c>
      <c r="F131" s="116">
        <f t="shared" si="233"/>
        <v>0</v>
      </c>
      <c r="G131" s="116">
        <f t="shared" si="231"/>
        <v>0</v>
      </c>
      <c r="H131" s="122">
        <f t="shared" si="234"/>
        <v>0</v>
      </c>
      <c r="I131" s="116">
        <f t="shared" si="235"/>
        <v>0</v>
      </c>
      <c r="J131" s="122">
        <f t="shared" si="236"/>
        <v>1</v>
      </c>
      <c r="K131" s="122">
        <f t="shared" si="237"/>
        <v>0</v>
      </c>
      <c r="L131" s="122" t="str">
        <f t="shared" si="238"/>
        <v>belum</v>
      </c>
      <c r="M131" s="123"/>
      <c r="N131" s="122">
        <f>GANJIL!N132</f>
        <v>0</v>
      </c>
      <c r="O131" s="116">
        <f>IF(AND(N131=$BJ$3),$C$131,0)</f>
        <v>0</v>
      </c>
      <c r="P131" s="116">
        <f t="shared" si="239"/>
        <v>0</v>
      </c>
      <c r="Q131" s="122">
        <f>GENAP!Q129</f>
        <v>0</v>
      </c>
      <c r="R131" s="116">
        <f>IF(AND(Q131=$BJ$3),$C$131,0)</f>
        <v>0</v>
      </c>
      <c r="S131" s="116">
        <f t="shared" si="240"/>
        <v>0</v>
      </c>
      <c r="T131" s="122">
        <f>GANJIL!T132</f>
        <v>0</v>
      </c>
      <c r="U131" s="116">
        <f>IF(AND(T131=$BJ$3),$C$131,0)</f>
        <v>0</v>
      </c>
      <c r="V131" s="116">
        <f t="shared" si="241"/>
        <v>0</v>
      </c>
      <c r="W131" s="122">
        <f>GENAP!W129</f>
        <v>0</v>
      </c>
      <c r="X131" s="116">
        <f>IF(AND(W131=$BJ$3),$C$131,0)</f>
        <v>0</v>
      </c>
      <c r="Y131" s="116">
        <f t="shared" si="242"/>
        <v>0</v>
      </c>
      <c r="Z131" s="122">
        <f>GANJIL!Z132</f>
        <v>0</v>
      </c>
      <c r="AA131" s="116">
        <f>IF(AND(Z131=$BJ$3),$C$131,0)</f>
        <v>0</v>
      </c>
      <c r="AB131" s="116">
        <f t="shared" si="243"/>
        <v>0</v>
      </c>
      <c r="AC131" s="122">
        <f>GENAP!AC129</f>
        <v>0</v>
      </c>
      <c r="AD131" s="116">
        <f>IF(AND(AC131=$BJ$3),$C$131,0)</f>
        <v>0</v>
      </c>
      <c r="AE131" s="116">
        <f t="shared" si="244"/>
        <v>0</v>
      </c>
      <c r="AF131" s="122">
        <f>GANJIL!AF132</f>
        <v>0</v>
      </c>
      <c r="AG131" s="116">
        <f>IF(AND(AF131=$BJ$3),$C$131,0)</f>
        <v>0</v>
      </c>
      <c r="AH131" s="116">
        <f t="shared" si="245"/>
        <v>0</v>
      </c>
      <c r="AI131" s="122">
        <f>GENAP!AI129</f>
        <v>0</v>
      </c>
      <c r="AJ131" s="116">
        <f>IF(AND(AI131=$BJ$3),$C$131,0)</f>
        <v>0</v>
      </c>
      <c r="AK131" s="116">
        <f t="shared" si="246"/>
        <v>0</v>
      </c>
      <c r="AL131" s="122">
        <f>GANJIL!AL132</f>
        <v>0</v>
      </c>
      <c r="AM131" s="116">
        <f>IF(AND(AL131=$BJ$3),$C$131,0)</f>
        <v>0</v>
      </c>
      <c r="AN131" s="116">
        <f t="shared" si="247"/>
        <v>0</v>
      </c>
      <c r="AO131" s="122">
        <f>GENAP!AO129</f>
        <v>0</v>
      </c>
      <c r="AP131" s="116">
        <f>IF(AND(AO131=$BJ$3),$C$131,0)</f>
        <v>0</v>
      </c>
      <c r="AQ131" s="116">
        <f t="shared" si="248"/>
        <v>0</v>
      </c>
      <c r="AR131" s="122">
        <f>GANJIL!AR132</f>
        <v>0</v>
      </c>
      <c r="AS131" s="116">
        <f>IF(AND(AR131=$BJ$3),$C$131,0)</f>
        <v>0</v>
      </c>
      <c r="AT131" s="116">
        <f t="shared" si="249"/>
        <v>0</v>
      </c>
      <c r="AU131" s="122">
        <f>GENAP!AU129</f>
        <v>0</v>
      </c>
      <c r="AV131" s="116">
        <f>IF(AND(AU131=$BJ$3),$C$131,0)</f>
        <v>0</v>
      </c>
      <c r="AW131" s="116">
        <f t="shared" si="250"/>
        <v>0</v>
      </c>
      <c r="AX131" s="122">
        <f>GANJIL!AX132</f>
        <v>0</v>
      </c>
      <c r="AY131" s="116">
        <f>IF(AND(AX131=$BJ$3),$C$131,0)</f>
        <v>0</v>
      </c>
      <c r="AZ131" s="116">
        <f t="shared" si="251"/>
        <v>0</v>
      </c>
      <c r="BA131" s="122">
        <f>GENAP!BA129</f>
        <v>0</v>
      </c>
      <c r="BB131" s="116">
        <f>IF(AND(BA131=$BJ$3),$C$131,0)</f>
        <v>0</v>
      </c>
      <c r="BC131" s="116">
        <f t="shared" si="252"/>
        <v>0</v>
      </c>
      <c r="BD131" s="112" t="s">
        <v>139</v>
      </c>
    </row>
    <row r="132" spans="2:56" x14ac:dyDescent="0.25">
      <c r="B132" s="140" t="str">
        <f>GENAP!B130</f>
        <v>Sidang Sarjana</v>
      </c>
      <c r="C132" s="123">
        <f>GENAP!C130</f>
        <v>1</v>
      </c>
      <c r="D132" s="123">
        <f>GENAP!D130</f>
        <v>0</v>
      </c>
      <c r="E132" s="105">
        <f t="shared" si="232"/>
        <v>0</v>
      </c>
      <c r="F132" s="116">
        <f t="shared" si="233"/>
        <v>0</v>
      </c>
      <c r="G132" s="116">
        <f t="shared" si="231"/>
        <v>0</v>
      </c>
      <c r="H132" s="122">
        <f t="shared" si="234"/>
        <v>0</v>
      </c>
      <c r="I132" s="116">
        <f t="shared" si="235"/>
        <v>0</v>
      </c>
      <c r="J132" s="122">
        <f t="shared" si="236"/>
        <v>1</v>
      </c>
      <c r="K132" s="122">
        <f t="shared" si="237"/>
        <v>0</v>
      </c>
      <c r="L132" s="122" t="str">
        <f t="shared" si="238"/>
        <v>belum</v>
      </c>
      <c r="M132" s="123"/>
      <c r="N132" s="122">
        <f>GANJIL!N133</f>
        <v>0</v>
      </c>
      <c r="O132" s="116">
        <f>IF(AND(N132=$BJ$3),$C$132,0)</f>
        <v>0</v>
      </c>
      <c r="P132" s="116">
        <f t="shared" si="239"/>
        <v>0</v>
      </c>
      <c r="Q132" s="122">
        <f>GENAP!Q130</f>
        <v>0</v>
      </c>
      <c r="R132" s="116">
        <f>IF(AND(Q132=$BJ$3),$C$132,0)</f>
        <v>0</v>
      </c>
      <c r="S132" s="116">
        <f t="shared" si="240"/>
        <v>0</v>
      </c>
      <c r="T132" s="122">
        <f>GANJIL!T133</f>
        <v>0</v>
      </c>
      <c r="U132" s="116">
        <f>IF(AND(T132=$BJ$3),$C$132,0)</f>
        <v>0</v>
      </c>
      <c r="V132" s="116">
        <f t="shared" si="241"/>
        <v>0</v>
      </c>
      <c r="W132" s="122">
        <f>GENAP!W130</f>
        <v>0</v>
      </c>
      <c r="X132" s="116">
        <f>IF(AND(W132=$BJ$3),$C$132,0)</f>
        <v>0</v>
      </c>
      <c r="Y132" s="116">
        <f t="shared" si="242"/>
        <v>0</v>
      </c>
      <c r="Z132" s="122">
        <f>GANJIL!Z133</f>
        <v>0</v>
      </c>
      <c r="AA132" s="116">
        <f>IF(AND(Z132=$BJ$3),$C$132,0)</f>
        <v>0</v>
      </c>
      <c r="AB132" s="116">
        <f t="shared" si="243"/>
        <v>0</v>
      </c>
      <c r="AC132" s="122">
        <f>GENAP!AC130</f>
        <v>0</v>
      </c>
      <c r="AD132" s="116">
        <f>IF(AND(AC132=$BJ$3),$C$132,0)</f>
        <v>0</v>
      </c>
      <c r="AE132" s="116">
        <f t="shared" si="244"/>
        <v>0</v>
      </c>
      <c r="AF132" s="122">
        <f>GANJIL!AF133</f>
        <v>0</v>
      </c>
      <c r="AG132" s="116">
        <f>IF(AND(AF132=$BJ$3),$C$132,0)</f>
        <v>0</v>
      </c>
      <c r="AH132" s="116">
        <f t="shared" si="245"/>
        <v>0</v>
      </c>
      <c r="AI132" s="122">
        <f>GENAP!AI130</f>
        <v>0</v>
      </c>
      <c r="AJ132" s="116">
        <f>IF(AND(AI132=$BJ$3),$C$132,0)</f>
        <v>0</v>
      </c>
      <c r="AK132" s="116">
        <f t="shared" si="246"/>
        <v>0</v>
      </c>
      <c r="AL132" s="122">
        <f>GANJIL!AL133</f>
        <v>0</v>
      </c>
      <c r="AM132" s="116">
        <f>IF(AND(AL132=$BJ$3),$C$132,0)</f>
        <v>0</v>
      </c>
      <c r="AN132" s="116">
        <f t="shared" si="247"/>
        <v>0</v>
      </c>
      <c r="AO132" s="122">
        <f>GENAP!AO130</f>
        <v>0</v>
      </c>
      <c r="AP132" s="116">
        <f>IF(AND(AO132=$BJ$3),$C$132,0)</f>
        <v>0</v>
      </c>
      <c r="AQ132" s="116">
        <f t="shared" si="248"/>
        <v>0</v>
      </c>
      <c r="AR132" s="122">
        <f>GANJIL!AR133</f>
        <v>0</v>
      </c>
      <c r="AS132" s="116">
        <f>IF(AND(AR132=$BJ$3),$C$132,0)</f>
        <v>0</v>
      </c>
      <c r="AT132" s="116">
        <f t="shared" si="249"/>
        <v>0</v>
      </c>
      <c r="AU132" s="122">
        <f>GENAP!AU130</f>
        <v>0</v>
      </c>
      <c r="AV132" s="116">
        <f>IF(AND(AU132=$BJ$3),$C$132,0)</f>
        <v>0</v>
      </c>
      <c r="AW132" s="116">
        <f t="shared" si="250"/>
        <v>0</v>
      </c>
      <c r="AX132" s="122">
        <f>GANJIL!AX133</f>
        <v>0</v>
      </c>
      <c r="AY132" s="116">
        <f>IF(AND(AX132=$BJ$3),$C$132,0)</f>
        <v>0</v>
      </c>
      <c r="AZ132" s="116">
        <f t="shared" si="251"/>
        <v>0</v>
      </c>
      <c r="BA132" s="122">
        <f>GENAP!BA130</f>
        <v>0</v>
      </c>
      <c r="BB132" s="116">
        <f>IF(AND(BA132=$BJ$3),$C$132,0)</f>
        <v>0</v>
      </c>
      <c r="BC132" s="116">
        <f t="shared" si="252"/>
        <v>0</v>
      </c>
      <c r="BD132" s="112" t="s">
        <v>139</v>
      </c>
    </row>
    <row r="133" spans="2:56" x14ac:dyDescent="0.25">
      <c r="B133" s="140" t="str">
        <f>GENAP!B131</f>
        <v>Kapita Selekta Farmasi</v>
      </c>
      <c r="C133" s="123">
        <f>GENAP!C131</f>
        <v>2</v>
      </c>
      <c r="D133" s="123">
        <f>GENAP!D131</f>
        <v>0</v>
      </c>
      <c r="E133" s="105">
        <f t="shared" si="232"/>
        <v>0</v>
      </c>
      <c r="F133" s="116">
        <f t="shared" si="233"/>
        <v>0</v>
      </c>
      <c r="G133" s="116">
        <f t="shared" si="231"/>
        <v>0</v>
      </c>
      <c r="H133" s="122">
        <f t="shared" si="234"/>
        <v>0</v>
      </c>
      <c r="I133" s="116">
        <f t="shared" si="235"/>
        <v>0</v>
      </c>
      <c r="J133" s="122">
        <f t="shared" si="236"/>
        <v>2</v>
      </c>
      <c r="K133" s="122">
        <f t="shared" si="237"/>
        <v>0</v>
      </c>
      <c r="L133" s="122" t="str">
        <f t="shared" si="238"/>
        <v>belum</v>
      </c>
      <c r="M133" s="123"/>
      <c r="N133" s="122">
        <f>GANJIL!N134</f>
        <v>0</v>
      </c>
      <c r="O133" s="116">
        <f>IF(AND(N133=$BJ$3),$C$133,0)</f>
        <v>0</v>
      </c>
      <c r="P133" s="116">
        <f t="shared" si="239"/>
        <v>0</v>
      </c>
      <c r="Q133" s="122">
        <f>GENAP!Q131</f>
        <v>0</v>
      </c>
      <c r="R133" s="116">
        <f>IF(AND(Q133=$BJ$3),$C$133,0)</f>
        <v>0</v>
      </c>
      <c r="S133" s="116">
        <f t="shared" si="240"/>
        <v>0</v>
      </c>
      <c r="T133" s="122">
        <f>GANJIL!T134</f>
        <v>0</v>
      </c>
      <c r="U133" s="116">
        <f>IF(AND(T133=$BJ$3),$C$133,0)</f>
        <v>0</v>
      </c>
      <c r="V133" s="116">
        <f t="shared" si="241"/>
        <v>0</v>
      </c>
      <c r="W133" s="122">
        <f>GENAP!W131</f>
        <v>0</v>
      </c>
      <c r="X133" s="116">
        <f>IF(AND(W133=$BJ$3),$C$133,0)</f>
        <v>0</v>
      </c>
      <c r="Y133" s="116">
        <f t="shared" si="242"/>
        <v>0</v>
      </c>
      <c r="Z133" s="122">
        <f>GANJIL!Z134</f>
        <v>0</v>
      </c>
      <c r="AA133" s="116">
        <f>IF(AND(Z133=$BJ$3),$C$133,0)</f>
        <v>0</v>
      </c>
      <c r="AB133" s="116">
        <f t="shared" si="243"/>
        <v>0</v>
      </c>
      <c r="AC133" s="122">
        <f>GENAP!AC131</f>
        <v>0</v>
      </c>
      <c r="AD133" s="116">
        <f>IF(AND(AC133=$BJ$3),$C$133,0)</f>
        <v>0</v>
      </c>
      <c r="AE133" s="116">
        <f t="shared" si="244"/>
        <v>0</v>
      </c>
      <c r="AF133" s="122">
        <f>GANJIL!AF134</f>
        <v>0</v>
      </c>
      <c r="AG133" s="116">
        <f>IF(AND(AF133=$BJ$3),$C$133,0)</f>
        <v>0</v>
      </c>
      <c r="AH133" s="116">
        <f t="shared" si="245"/>
        <v>0</v>
      </c>
      <c r="AI133" s="122">
        <f>GENAP!AI131</f>
        <v>0</v>
      </c>
      <c r="AJ133" s="116">
        <f>IF(AND(AI133=$BJ$3),$C$133,0)</f>
        <v>0</v>
      </c>
      <c r="AK133" s="116">
        <f t="shared" si="246"/>
        <v>0</v>
      </c>
      <c r="AL133" s="122">
        <f>GANJIL!AL134</f>
        <v>0</v>
      </c>
      <c r="AM133" s="116">
        <f>IF(AND(AL133=$BJ$3),$C$133,0)</f>
        <v>0</v>
      </c>
      <c r="AN133" s="116">
        <f t="shared" si="247"/>
        <v>0</v>
      </c>
      <c r="AO133" s="122">
        <f>GENAP!AO131</f>
        <v>0</v>
      </c>
      <c r="AP133" s="116">
        <f>IF(AND(AO133=$BJ$3),$C$133,0)</f>
        <v>0</v>
      </c>
      <c r="AQ133" s="116">
        <f t="shared" si="248"/>
        <v>0</v>
      </c>
      <c r="AR133" s="122">
        <f>GANJIL!AR134</f>
        <v>0</v>
      </c>
      <c r="AS133" s="116">
        <f>IF(AND(AR133=$BJ$3),$C$133,0)</f>
        <v>0</v>
      </c>
      <c r="AT133" s="116">
        <f t="shared" si="249"/>
        <v>0</v>
      </c>
      <c r="AU133" s="122">
        <f>GENAP!AU131</f>
        <v>0</v>
      </c>
      <c r="AV133" s="116">
        <f>IF(AND(AU133=$BJ$3),$C$133,0)</f>
        <v>0</v>
      </c>
      <c r="AW133" s="116">
        <f t="shared" si="250"/>
        <v>0</v>
      </c>
      <c r="AX133" s="122">
        <f>GANJIL!AX134</f>
        <v>0</v>
      </c>
      <c r="AY133" s="116">
        <f>IF(AND(AX133=$BJ$3),$C$133,0)</f>
        <v>0</v>
      </c>
      <c r="AZ133" s="116">
        <f t="shared" si="251"/>
        <v>0</v>
      </c>
      <c r="BA133" s="122">
        <f>GENAP!BA131</f>
        <v>0</v>
      </c>
      <c r="BB133" s="116">
        <f>IF(AND(BA133=$BJ$3),$C$133,0)</f>
        <v>0</v>
      </c>
      <c r="BC133" s="116">
        <f t="shared" si="252"/>
        <v>0</v>
      </c>
      <c r="BD133" s="112" t="s">
        <v>139</v>
      </c>
    </row>
    <row r="134" spans="2:56" x14ac:dyDescent="0.25">
      <c r="B134" s="140" t="str">
        <f>GENAP!B132</f>
        <v>Manajemen dan Kewirausahaan</v>
      </c>
      <c r="C134" s="123">
        <f>GENAP!C132</f>
        <v>2</v>
      </c>
      <c r="D134" s="123">
        <f>GENAP!D132</f>
        <v>0</v>
      </c>
      <c r="E134" s="105">
        <f t="shared" si="232"/>
        <v>0</v>
      </c>
      <c r="F134" s="116">
        <f t="shared" si="233"/>
        <v>0</v>
      </c>
      <c r="G134" s="116">
        <f t="shared" si="231"/>
        <v>0</v>
      </c>
      <c r="H134" s="122">
        <f t="shared" si="234"/>
        <v>0</v>
      </c>
      <c r="I134" s="116">
        <f t="shared" si="235"/>
        <v>0</v>
      </c>
      <c r="J134" s="122">
        <f>IF(AND(H134=0),C134,0)</f>
        <v>2</v>
      </c>
      <c r="K134" s="122">
        <f t="shared" si="237"/>
        <v>0</v>
      </c>
      <c r="L134" s="122" t="str">
        <f t="shared" si="238"/>
        <v>belum</v>
      </c>
      <c r="M134" s="123"/>
      <c r="N134" s="122">
        <f>GANJIL!N135</f>
        <v>0</v>
      </c>
      <c r="O134" s="116">
        <f>IF(AND(N134=$BJ$3),$C$134,0)</f>
        <v>0</v>
      </c>
      <c r="P134" s="116">
        <f t="shared" si="239"/>
        <v>0</v>
      </c>
      <c r="Q134" s="122">
        <f>GENAP!Q132</f>
        <v>0</v>
      </c>
      <c r="R134" s="116">
        <f>IF(AND(Q134=$BJ$3),$C$134,0)</f>
        <v>0</v>
      </c>
      <c r="S134" s="116">
        <f t="shared" si="240"/>
        <v>0</v>
      </c>
      <c r="T134" s="122">
        <f>GANJIL!T135</f>
        <v>0</v>
      </c>
      <c r="U134" s="116">
        <f>IF(AND(T134=$BJ$3),$C$134,0)</f>
        <v>0</v>
      </c>
      <c r="V134" s="116">
        <f t="shared" si="241"/>
        <v>0</v>
      </c>
      <c r="W134" s="122">
        <f>GENAP!W132</f>
        <v>0</v>
      </c>
      <c r="X134" s="116">
        <f>IF(AND(W134=$BJ$3),$C$134,0)</f>
        <v>0</v>
      </c>
      <c r="Y134" s="116">
        <f t="shared" si="242"/>
        <v>0</v>
      </c>
      <c r="Z134" s="122">
        <f>GANJIL!Z135</f>
        <v>0</v>
      </c>
      <c r="AA134" s="116">
        <f>IF(AND(Z134=$BJ$3),$C$134,0)</f>
        <v>0</v>
      </c>
      <c r="AB134" s="116">
        <f t="shared" si="243"/>
        <v>0</v>
      </c>
      <c r="AC134" s="122">
        <f>GENAP!AC132</f>
        <v>0</v>
      </c>
      <c r="AD134" s="116">
        <f>IF(AND(AC134=$BJ$3),$C$134,0)</f>
        <v>0</v>
      </c>
      <c r="AE134" s="116">
        <f t="shared" si="244"/>
        <v>0</v>
      </c>
      <c r="AF134" s="122">
        <f>GANJIL!AF135</f>
        <v>0</v>
      </c>
      <c r="AG134" s="116">
        <f>IF(AND(AF134=$BJ$3),$C$134,0)</f>
        <v>0</v>
      </c>
      <c r="AH134" s="116">
        <f t="shared" si="245"/>
        <v>0</v>
      </c>
      <c r="AI134" s="122">
        <f>GENAP!AI132</f>
        <v>0</v>
      </c>
      <c r="AJ134" s="116">
        <f>IF(AND(AI134=$BJ$3),$C$134,0)</f>
        <v>0</v>
      </c>
      <c r="AK134" s="116">
        <f t="shared" si="246"/>
        <v>0</v>
      </c>
      <c r="AL134" s="122">
        <f>GANJIL!AL135</f>
        <v>0</v>
      </c>
      <c r="AM134" s="116">
        <f>IF(AND(AL134=$BJ$3),$C$134,0)</f>
        <v>0</v>
      </c>
      <c r="AN134" s="116">
        <f t="shared" si="247"/>
        <v>0</v>
      </c>
      <c r="AO134" s="122">
        <f>GENAP!AO132</f>
        <v>0</v>
      </c>
      <c r="AP134" s="116">
        <f>IF(AND(AO134=$BJ$3),$C$134,0)</f>
        <v>0</v>
      </c>
      <c r="AQ134" s="116">
        <f t="shared" si="248"/>
        <v>0</v>
      </c>
      <c r="AR134" s="122">
        <f>GANJIL!AR135</f>
        <v>0</v>
      </c>
      <c r="AS134" s="116">
        <f>IF(AND(AR134=$BJ$3),$C$134,0)</f>
        <v>0</v>
      </c>
      <c r="AT134" s="116">
        <f t="shared" si="249"/>
        <v>0</v>
      </c>
      <c r="AU134" s="122">
        <f>GENAP!AU132</f>
        <v>0</v>
      </c>
      <c r="AV134" s="116">
        <f>IF(AND(AU134=$BJ$3),$C$134,0)</f>
        <v>0</v>
      </c>
      <c r="AW134" s="116">
        <f t="shared" si="250"/>
        <v>0</v>
      </c>
      <c r="AX134" s="122">
        <f>GANJIL!AX135</f>
        <v>0</v>
      </c>
      <c r="AY134" s="116">
        <f>IF(AND(AX134=$BJ$3),$C$134,0)</f>
        <v>0</v>
      </c>
      <c r="AZ134" s="116">
        <f t="shared" si="251"/>
        <v>0</v>
      </c>
      <c r="BA134" s="122">
        <f>GENAP!BA132</f>
        <v>0</v>
      </c>
      <c r="BB134" s="116">
        <f>IF(AND(BA134=$BJ$3),$C$134,0)</f>
        <v>0</v>
      </c>
      <c r="BC134" s="116">
        <f t="shared" si="252"/>
        <v>0</v>
      </c>
      <c r="BD134" s="112" t="s">
        <v>139</v>
      </c>
    </row>
    <row r="135" spans="2:56" x14ac:dyDescent="0.25">
      <c r="B135" s="140" t="str">
        <f>GENAP!B133</f>
        <v>PILIHAN 1</v>
      </c>
      <c r="C135" s="123">
        <f>GENAP!C133</f>
        <v>2</v>
      </c>
      <c r="D135" s="123">
        <f>GENAP!D133</f>
        <v>0</v>
      </c>
      <c r="E135" s="105">
        <f t="shared" si="232"/>
        <v>0</v>
      </c>
      <c r="F135" s="116">
        <f t="shared" si="233"/>
        <v>0</v>
      </c>
      <c r="G135" s="116">
        <f t="shared" si="231"/>
        <v>0</v>
      </c>
      <c r="H135" s="122">
        <f t="shared" si="234"/>
        <v>0</v>
      </c>
      <c r="I135" s="116">
        <f t="shared" si="235"/>
        <v>0</v>
      </c>
      <c r="J135" s="122">
        <f>IF(AND(H135&gt;1),0,C135)</f>
        <v>2</v>
      </c>
      <c r="K135" s="122">
        <f t="shared" si="237"/>
        <v>0</v>
      </c>
      <c r="L135" s="122" t="str">
        <f t="shared" si="238"/>
        <v>belum</v>
      </c>
      <c r="M135" s="123"/>
      <c r="N135" s="122">
        <f>GANJIL!N136</f>
        <v>0</v>
      </c>
      <c r="O135" s="116">
        <f>IF(AND(N135=$BJ$3),$C$135,0)</f>
        <v>0</v>
      </c>
      <c r="P135" s="116">
        <f t="shared" si="239"/>
        <v>0</v>
      </c>
      <c r="Q135" s="122">
        <f>GENAP!Q133</f>
        <v>0</v>
      </c>
      <c r="R135" s="116">
        <f>IF(AND(Q135=$BJ$3),$C$135,0)</f>
        <v>0</v>
      </c>
      <c r="S135" s="116">
        <f t="shared" si="240"/>
        <v>0</v>
      </c>
      <c r="T135" s="122">
        <f>GANJIL!T136</f>
        <v>0</v>
      </c>
      <c r="U135" s="116">
        <f>IF(AND(T135=$BJ$3),$C$135,0)</f>
        <v>0</v>
      </c>
      <c r="V135" s="116">
        <f t="shared" si="241"/>
        <v>0</v>
      </c>
      <c r="W135" s="122">
        <f>GENAP!W133</f>
        <v>0</v>
      </c>
      <c r="X135" s="116">
        <f>IF(AND(W135=$BJ$3),$C$135,0)</f>
        <v>0</v>
      </c>
      <c r="Y135" s="116">
        <f t="shared" si="242"/>
        <v>0</v>
      </c>
      <c r="Z135" s="122">
        <f>GANJIL!Z136</f>
        <v>0</v>
      </c>
      <c r="AA135" s="116">
        <f>IF(AND(Z135=$BJ$3),$C$135,0)</f>
        <v>0</v>
      </c>
      <c r="AB135" s="116">
        <f t="shared" si="243"/>
        <v>0</v>
      </c>
      <c r="AC135" s="122">
        <f>GENAP!AC133</f>
        <v>0</v>
      </c>
      <c r="AD135" s="116">
        <f>IF(AND(AC135=$BJ$3),$C$135,0)</f>
        <v>0</v>
      </c>
      <c r="AE135" s="116">
        <f t="shared" si="244"/>
        <v>0</v>
      </c>
      <c r="AF135" s="122">
        <f>GANJIL!AF136</f>
        <v>0</v>
      </c>
      <c r="AG135" s="116">
        <f>IF(AND(AF135=$BJ$3),$C$135,0)</f>
        <v>0</v>
      </c>
      <c r="AH135" s="116">
        <f t="shared" si="245"/>
        <v>0</v>
      </c>
      <c r="AI135" s="122">
        <f>GENAP!AI133</f>
        <v>0</v>
      </c>
      <c r="AJ135" s="116">
        <f>IF(AND(AI135=$BJ$3),$C$135,0)</f>
        <v>0</v>
      </c>
      <c r="AK135" s="116">
        <f t="shared" si="246"/>
        <v>0</v>
      </c>
      <c r="AL135" s="122">
        <f>GANJIL!AL136</f>
        <v>0</v>
      </c>
      <c r="AM135" s="116">
        <f>IF(AND(AL135=$BJ$3),$C$135,0)</f>
        <v>0</v>
      </c>
      <c r="AN135" s="116">
        <f t="shared" si="247"/>
        <v>0</v>
      </c>
      <c r="AO135" s="122">
        <f>GENAP!AO133</f>
        <v>0</v>
      </c>
      <c r="AP135" s="116">
        <f>IF(AND(AO135=$BJ$3),$C$135,0)</f>
        <v>0</v>
      </c>
      <c r="AQ135" s="116">
        <f t="shared" si="248"/>
        <v>0</v>
      </c>
      <c r="AR135" s="122">
        <f>GANJIL!AR136</f>
        <v>0</v>
      </c>
      <c r="AS135" s="116">
        <f>IF(AND(AR135=$BJ$3),$C$135,0)</f>
        <v>0</v>
      </c>
      <c r="AT135" s="116">
        <f t="shared" si="249"/>
        <v>0</v>
      </c>
      <c r="AU135" s="122">
        <f>GENAP!AU133</f>
        <v>0</v>
      </c>
      <c r="AV135" s="116">
        <f>IF(AND(AU135=$BJ$3),$C$135,0)</f>
        <v>0</v>
      </c>
      <c r="AW135" s="116">
        <f t="shared" si="250"/>
        <v>0</v>
      </c>
      <c r="AX135" s="122">
        <f>GANJIL!AX136</f>
        <v>0</v>
      </c>
      <c r="AY135" s="116">
        <f>IF(AND(AX135=$BJ$3),$C$135,0)</f>
        <v>0</v>
      </c>
      <c r="AZ135" s="116">
        <f t="shared" si="251"/>
        <v>0</v>
      </c>
      <c r="BA135" s="122">
        <f>GENAP!BA133</f>
        <v>0</v>
      </c>
      <c r="BB135" s="116">
        <f>IF(AND(BA135=$BJ$3),$C$135,0)</f>
        <v>0</v>
      </c>
      <c r="BC135" s="116">
        <f t="shared" si="252"/>
        <v>0</v>
      </c>
      <c r="BD135" s="112" t="s">
        <v>139</v>
      </c>
    </row>
    <row r="136" spans="2:56" x14ac:dyDescent="0.25">
      <c r="B136" s="140" t="str">
        <f>GENAP!B134</f>
        <v>PILIHAN 2</v>
      </c>
      <c r="C136" s="123">
        <f>GENAP!C134</f>
        <v>2</v>
      </c>
      <c r="D136" s="123">
        <f>GENAP!D134</f>
        <v>0</v>
      </c>
      <c r="E136" s="105">
        <f t="shared" si="232"/>
        <v>0</v>
      </c>
      <c r="F136" s="116">
        <f t="shared" si="233"/>
        <v>0</v>
      </c>
      <c r="G136" s="116">
        <f t="shared" si="231"/>
        <v>0</v>
      </c>
      <c r="H136" s="122">
        <f t="shared" si="234"/>
        <v>0</v>
      </c>
      <c r="I136" s="116">
        <f t="shared" si="235"/>
        <v>0</v>
      </c>
      <c r="J136" s="122">
        <f>IF(AND(H136&gt;1),0,C136)</f>
        <v>2</v>
      </c>
      <c r="K136" s="122">
        <f t="shared" si="237"/>
        <v>0</v>
      </c>
      <c r="L136" s="122" t="str">
        <f t="shared" si="238"/>
        <v>belum</v>
      </c>
      <c r="M136" s="123"/>
      <c r="N136" s="122">
        <f>GANJIL!N137</f>
        <v>0</v>
      </c>
      <c r="O136" s="116">
        <f>IF(AND(N136=$BJ$3),$C$136,0)</f>
        <v>0</v>
      </c>
      <c r="P136" s="116">
        <f t="shared" si="239"/>
        <v>0</v>
      </c>
      <c r="Q136" s="122">
        <f>GENAP!Q134</f>
        <v>0</v>
      </c>
      <c r="R136" s="116">
        <f>IF(AND(Q136=$BJ$3),$C$136,0)</f>
        <v>0</v>
      </c>
      <c r="S136" s="116">
        <f t="shared" si="240"/>
        <v>0</v>
      </c>
      <c r="T136" s="122">
        <f>GANJIL!T137</f>
        <v>0</v>
      </c>
      <c r="U136" s="116">
        <f>IF(AND(T136=$BJ$3),$C$136,0)</f>
        <v>0</v>
      </c>
      <c r="V136" s="116">
        <f t="shared" si="241"/>
        <v>0</v>
      </c>
      <c r="W136" s="122">
        <f>GENAP!W134</f>
        <v>0</v>
      </c>
      <c r="X136" s="116">
        <f>IF(AND(W136=$BJ$3),$C$136,0)</f>
        <v>0</v>
      </c>
      <c r="Y136" s="116">
        <f t="shared" si="242"/>
        <v>0</v>
      </c>
      <c r="Z136" s="122">
        <f>GANJIL!Z137</f>
        <v>0</v>
      </c>
      <c r="AA136" s="116">
        <f>IF(AND(Z136=$BJ$3),$C$136,0)</f>
        <v>0</v>
      </c>
      <c r="AB136" s="116">
        <f t="shared" si="243"/>
        <v>0</v>
      </c>
      <c r="AC136" s="122">
        <f>GENAP!AC134</f>
        <v>0</v>
      </c>
      <c r="AD136" s="116">
        <f>IF(AND(AC136=$BJ$3),$C$136,0)</f>
        <v>0</v>
      </c>
      <c r="AE136" s="116">
        <f t="shared" si="244"/>
        <v>0</v>
      </c>
      <c r="AF136" s="122">
        <f>GANJIL!AF137</f>
        <v>0</v>
      </c>
      <c r="AG136" s="116">
        <f>IF(AND(AF136=$BJ$3),$C$136,0)</f>
        <v>0</v>
      </c>
      <c r="AH136" s="116">
        <f t="shared" si="245"/>
        <v>0</v>
      </c>
      <c r="AI136" s="122">
        <f>GENAP!AI134</f>
        <v>0</v>
      </c>
      <c r="AJ136" s="116">
        <f>IF(AND(AI136=$BJ$3),$C$136,0)</f>
        <v>0</v>
      </c>
      <c r="AK136" s="116">
        <f t="shared" si="246"/>
        <v>0</v>
      </c>
      <c r="AL136" s="122">
        <f>GANJIL!AL137</f>
        <v>0</v>
      </c>
      <c r="AM136" s="116">
        <f>IF(AND(AL136=$BJ$3),$C$136,0)</f>
        <v>0</v>
      </c>
      <c r="AN136" s="116">
        <f t="shared" si="247"/>
        <v>0</v>
      </c>
      <c r="AO136" s="122">
        <f>GENAP!AO134</f>
        <v>0</v>
      </c>
      <c r="AP136" s="116">
        <f>IF(AND(AO136=$BJ$3),$C$136,0)</f>
        <v>0</v>
      </c>
      <c r="AQ136" s="116">
        <f t="shared" si="248"/>
        <v>0</v>
      </c>
      <c r="AR136" s="122">
        <f>GANJIL!AR137</f>
        <v>0</v>
      </c>
      <c r="AS136" s="116">
        <f>IF(AND(AR136=$BJ$3),$C$136,0)</f>
        <v>0</v>
      </c>
      <c r="AT136" s="116">
        <f t="shared" si="249"/>
        <v>0</v>
      </c>
      <c r="AU136" s="122">
        <f>GENAP!AU134</f>
        <v>0</v>
      </c>
      <c r="AV136" s="116">
        <f>IF(AND(AU136=$BJ$3),$C$136,0)</f>
        <v>0</v>
      </c>
      <c r="AW136" s="116">
        <f t="shared" si="250"/>
        <v>0</v>
      </c>
      <c r="AX136" s="122">
        <f>GANJIL!AX137</f>
        <v>0</v>
      </c>
      <c r="AY136" s="116">
        <f>IF(AND(AX136=$BJ$3),$C$136,0)</f>
        <v>0</v>
      </c>
      <c r="AZ136" s="116">
        <f t="shared" si="251"/>
        <v>0</v>
      </c>
      <c r="BA136" s="122">
        <f>GENAP!BA134</f>
        <v>0</v>
      </c>
      <c r="BB136" s="116">
        <f>IF(AND(BA136=$BJ$3),$C$136,0)</f>
        <v>0</v>
      </c>
      <c r="BC136" s="116">
        <f t="shared" si="252"/>
        <v>0</v>
      </c>
      <c r="BD136" s="112" t="s">
        <v>139</v>
      </c>
    </row>
    <row r="137" spans="2:56" x14ac:dyDescent="0.25">
      <c r="B137" s="140">
        <f>GENAP!B135</f>
        <v>0</v>
      </c>
      <c r="C137" s="123">
        <f>GENAP!C135</f>
        <v>0</v>
      </c>
      <c r="D137" s="123">
        <f>GENAP!D135</f>
        <v>0</v>
      </c>
      <c r="E137" s="105">
        <f t="shared" si="232"/>
        <v>0</v>
      </c>
      <c r="F137" s="116">
        <f t="shared" si="233"/>
        <v>0</v>
      </c>
      <c r="G137" s="116">
        <f t="shared" si="231"/>
        <v>0</v>
      </c>
      <c r="H137" s="122">
        <f t="shared" si="234"/>
        <v>0</v>
      </c>
      <c r="I137" s="116">
        <f t="shared" si="235"/>
        <v>0</v>
      </c>
      <c r="J137" s="122">
        <f>IF(AND(H137&gt;1),0,C137)</f>
        <v>0</v>
      </c>
      <c r="K137" s="122">
        <f t="shared" si="237"/>
        <v>0</v>
      </c>
      <c r="L137" s="122" t="str">
        <f t="shared" si="238"/>
        <v>lulus</v>
      </c>
      <c r="M137" s="123"/>
      <c r="N137" s="122">
        <f>GANJIL!N138</f>
        <v>0</v>
      </c>
      <c r="O137" s="116">
        <f>IF(AND(N137=$BJ$3),$C$137,0)</f>
        <v>0</v>
      </c>
      <c r="P137" s="116">
        <f t="shared" si="239"/>
        <v>0</v>
      </c>
      <c r="Q137" s="122">
        <f>GENAP!Q135</f>
        <v>0</v>
      </c>
      <c r="R137" s="116">
        <f>IF(AND(Q137=$BJ$3),$C$137,0)</f>
        <v>0</v>
      </c>
      <c r="S137" s="116">
        <f t="shared" si="240"/>
        <v>0</v>
      </c>
      <c r="T137" s="122">
        <f>GANJIL!T138</f>
        <v>0</v>
      </c>
      <c r="U137" s="116">
        <f>IF(AND(T137=$BJ$3),$C$137,0)</f>
        <v>0</v>
      </c>
      <c r="V137" s="116">
        <f t="shared" si="241"/>
        <v>0</v>
      </c>
      <c r="W137" s="122">
        <f>GENAP!W135</f>
        <v>0</v>
      </c>
      <c r="X137" s="116">
        <f>IF(AND(W137=$BJ$3),$C$137,0)</f>
        <v>0</v>
      </c>
      <c r="Y137" s="116">
        <f t="shared" si="242"/>
        <v>0</v>
      </c>
      <c r="Z137" s="122">
        <f>GANJIL!Z138</f>
        <v>0</v>
      </c>
      <c r="AA137" s="116">
        <f>IF(AND(Z137=$BJ$3),$C$137,0)</f>
        <v>0</v>
      </c>
      <c r="AB137" s="116">
        <f t="shared" si="243"/>
        <v>0</v>
      </c>
      <c r="AC137" s="122">
        <f>GENAP!AC135</f>
        <v>0</v>
      </c>
      <c r="AD137" s="116">
        <f>IF(AND(AC137=$BJ$3),$C$137,0)</f>
        <v>0</v>
      </c>
      <c r="AE137" s="116">
        <f t="shared" si="244"/>
        <v>0</v>
      </c>
      <c r="AF137" s="122">
        <f>GANJIL!AF138</f>
        <v>0</v>
      </c>
      <c r="AG137" s="116">
        <f>IF(AND(AF137=$BJ$3),$C$137,0)</f>
        <v>0</v>
      </c>
      <c r="AH137" s="116">
        <f t="shared" si="245"/>
        <v>0</v>
      </c>
      <c r="AI137" s="122">
        <f>GENAP!AI135</f>
        <v>0</v>
      </c>
      <c r="AJ137" s="116">
        <f>IF(AND(AI137=$BJ$3),$C$137,0)</f>
        <v>0</v>
      </c>
      <c r="AK137" s="116">
        <f t="shared" si="246"/>
        <v>0</v>
      </c>
      <c r="AL137" s="122">
        <f>GANJIL!AL138</f>
        <v>0</v>
      </c>
      <c r="AM137" s="116">
        <f>IF(AND(AL137=$BJ$3),$C$137,0)</f>
        <v>0</v>
      </c>
      <c r="AN137" s="116">
        <f t="shared" si="247"/>
        <v>0</v>
      </c>
      <c r="AO137" s="122">
        <f>GENAP!AO135</f>
        <v>0</v>
      </c>
      <c r="AP137" s="116">
        <f>IF(AND(AO137=$BJ$3),$C$137,0)</f>
        <v>0</v>
      </c>
      <c r="AQ137" s="116">
        <f t="shared" si="248"/>
        <v>0</v>
      </c>
      <c r="AR137" s="122">
        <f>GANJIL!AR138</f>
        <v>0</v>
      </c>
      <c r="AS137" s="116">
        <f>IF(AND(AR137=$BJ$3),$C$137,0)</f>
        <v>0</v>
      </c>
      <c r="AT137" s="116">
        <f t="shared" si="249"/>
        <v>0</v>
      </c>
      <c r="AU137" s="122">
        <f>GENAP!AU135</f>
        <v>0</v>
      </c>
      <c r="AV137" s="116">
        <f>IF(AND(AU137=$BJ$3),$C$137,0)</f>
        <v>0</v>
      </c>
      <c r="AW137" s="116">
        <f t="shared" si="250"/>
        <v>0</v>
      </c>
      <c r="AX137" s="122">
        <f>GANJIL!AX138</f>
        <v>0</v>
      </c>
      <c r="AY137" s="116">
        <f>IF(AND(AX137=$BJ$3),$C$137,0)</f>
        <v>0</v>
      </c>
      <c r="AZ137" s="116">
        <f t="shared" si="251"/>
        <v>0</v>
      </c>
      <c r="BA137" s="122">
        <f>GENAP!BA135</f>
        <v>0</v>
      </c>
      <c r="BB137" s="116">
        <f>IF(AND(BA137=$BJ$3),$C$137,0)</f>
        <v>0</v>
      </c>
      <c r="BC137" s="116">
        <f t="shared" si="252"/>
        <v>0</v>
      </c>
      <c r="BD137" s="112" t="s">
        <v>139</v>
      </c>
    </row>
    <row r="138" spans="2:56" x14ac:dyDescent="0.25">
      <c r="B138" s="140">
        <f>GENAP!B136</f>
        <v>0</v>
      </c>
      <c r="C138" s="123">
        <f>GENAP!C136</f>
        <v>0</v>
      </c>
      <c r="D138" s="123">
        <f>GENAP!D136</f>
        <v>0</v>
      </c>
      <c r="E138" s="105">
        <f t="shared" si="232"/>
        <v>0</v>
      </c>
      <c r="F138" s="116">
        <f t="shared" si="233"/>
        <v>0</v>
      </c>
      <c r="G138" s="116">
        <f t="shared" si="231"/>
        <v>0</v>
      </c>
      <c r="H138" s="122">
        <f t="shared" si="234"/>
        <v>0</v>
      </c>
      <c r="I138" s="116">
        <f t="shared" si="235"/>
        <v>0</v>
      </c>
      <c r="J138" s="122">
        <f>IF(AND(H138&gt;1),0,C138)</f>
        <v>0</v>
      </c>
      <c r="K138" s="122">
        <f t="shared" si="237"/>
        <v>0</v>
      </c>
      <c r="L138" s="122" t="str">
        <f t="shared" si="238"/>
        <v>lulus</v>
      </c>
      <c r="M138" s="123"/>
      <c r="N138" s="122">
        <f>GANJIL!N139</f>
        <v>0</v>
      </c>
      <c r="O138" s="116">
        <f>IF(AND(N138=$BJ$3),$C$138,0)</f>
        <v>0</v>
      </c>
      <c r="P138" s="116">
        <f t="shared" si="239"/>
        <v>0</v>
      </c>
      <c r="Q138" s="122">
        <f>GENAP!Q136</f>
        <v>0</v>
      </c>
      <c r="R138" s="116">
        <f>IF(AND(Q138=$BJ$3),$C$138,0)</f>
        <v>0</v>
      </c>
      <c r="S138" s="116">
        <f t="shared" si="240"/>
        <v>0</v>
      </c>
      <c r="T138" s="122">
        <f>GANJIL!T139</f>
        <v>0</v>
      </c>
      <c r="U138" s="116">
        <f>IF(AND(T138=$BJ$3),$C$138,0)</f>
        <v>0</v>
      </c>
      <c r="V138" s="116">
        <f t="shared" si="241"/>
        <v>0</v>
      </c>
      <c r="W138" s="122">
        <f>GENAP!W136</f>
        <v>0</v>
      </c>
      <c r="X138" s="116">
        <f>IF(AND(W138=$BJ$3),$C$138,0)</f>
        <v>0</v>
      </c>
      <c r="Y138" s="116">
        <f t="shared" si="242"/>
        <v>0</v>
      </c>
      <c r="Z138" s="122">
        <f>GANJIL!Z139</f>
        <v>0</v>
      </c>
      <c r="AA138" s="116">
        <f>IF(AND(Z138=$BJ$3),$C$138,0)</f>
        <v>0</v>
      </c>
      <c r="AB138" s="116">
        <f t="shared" si="243"/>
        <v>0</v>
      </c>
      <c r="AC138" s="122">
        <f>GENAP!AC136</f>
        <v>0</v>
      </c>
      <c r="AD138" s="116">
        <f>IF(AND(AC138=$BJ$3),$C$138,0)</f>
        <v>0</v>
      </c>
      <c r="AE138" s="116">
        <f t="shared" si="244"/>
        <v>0</v>
      </c>
      <c r="AF138" s="122">
        <f>GANJIL!AF139</f>
        <v>0</v>
      </c>
      <c r="AG138" s="116">
        <f>IF(AND(AF138=$BJ$3),$C$138,0)</f>
        <v>0</v>
      </c>
      <c r="AH138" s="116">
        <f t="shared" si="245"/>
        <v>0</v>
      </c>
      <c r="AI138" s="122">
        <f>GENAP!AI136</f>
        <v>0</v>
      </c>
      <c r="AJ138" s="116">
        <f>IF(AND(AI138=$BJ$3),$C$138,0)</f>
        <v>0</v>
      </c>
      <c r="AK138" s="116">
        <f t="shared" si="246"/>
        <v>0</v>
      </c>
      <c r="AL138" s="122">
        <f>GANJIL!AL139</f>
        <v>0</v>
      </c>
      <c r="AM138" s="116">
        <f>IF(AND(AL138=$BJ$3),$C$138,0)</f>
        <v>0</v>
      </c>
      <c r="AN138" s="116">
        <f t="shared" si="247"/>
        <v>0</v>
      </c>
      <c r="AO138" s="122">
        <f>GENAP!AO136</f>
        <v>0</v>
      </c>
      <c r="AP138" s="116">
        <f>IF(AND(AO138=$BJ$3),$C$138,0)</f>
        <v>0</v>
      </c>
      <c r="AQ138" s="116">
        <f t="shared" si="248"/>
        <v>0</v>
      </c>
      <c r="AR138" s="122">
        <f>GANJIL!AR139</f>
        <v>0</v>
      </c>
      <c r="AS138" s="116">
        <f>IF(AND(AR138=$BJ$3),$C$138,0)</f>
        <v>0</v>
      </c>
      <c r="AT138" s="116">
        <f t="shared" si="249"/>
        <v>0</v>
      </c>
      <c r="AU138" s="122">
        <f>GENAP!AU136</f>
        <v>0</v>
      </c>
      <c r="AV138" s="116">
        <f>IF(AND(AU138=$BJ$3),$C$138,0)</f>
        <v>0</v>
      </c>
      <c r="AW138" s="116">
        <f t="shared" si="250"/>
        <v>0</v>
      </c>
      <c r="AX138" s="122">
        <f>GANJIL!AX139</f>
        <v>0</v>
      </c>
      <c r="AY138" s="116">
        <f>IF(AND(AX138=$BJ$3),$C$138,0)</f>
        <v>0</v>
      </c>
      <c r="AZ138" s="116">
        <f t="shared" si="251"/>
        <v>0</v>
      </c>
      <c r="BA138" s="122">
        <f>GENAP!BA136</f>
        <v>0</v>
      </c>
      <c r="BB138" s="116">
        <f>IF(AND(BA138=$BJ$3),$C$138,0)</f>
        <v>0</v>
      </c>
      <c r="BC138" s="116">
        <f t="shared" si="252"/>
        <v>0</v>
      </c>
      <c r="BD138" s="112" t="s">
        <v>139</v>
      </c>
    </row>
    <row r="139" spans="2:56" x14ac:dyDescent="0.25">
      <c r="B139" s="140">
        <f>GENAP!B137</f>
        <v>0</v>
      </c>
      <c r="C139" s="123">
        <f>GENAP!C137</f>
        <v>0</v>
      </c>
      <c r="D139" s="123">
        <f>GENAP!D137</f>
        <v>0</v>
      </c>
      <c r="E139" s="105">
        <f t="shared" si="232"/>
        <v>0</v>
      </c>
      <c r="F139" s="116">
        <f t="shared" si="233"/>
        <v>0</v>
      </c>
      <c r="G139" s="116">
        <f t="shared" si="231"/>
        <v>0</v>
      </c>
      <c r="H139" s="122">
        <f t="shared" si="234"/>
        <v>0</v>
      </c>
      <c r="I139" s="116">
        <f t="shared" si="235"/>
        <v>0</v>
      </c>
      <c r="J139" s="122">
        <f t="shared" ref="J139:J141" si="253">IF(AND(H139&gt;1),0,C139)</f>
        <v>0</v>
      </c>
      <c r="K139" s="122">
        <f t="shared" si="237"/>
        <v>0</v>
      </c>
      <c r="L139" s="122" t="str">
        <f t="shared" si="238"/>
        <v>lulus</v>
      </c>
      <c r="M139" s="123"/>
      <c r="N139" s="122">
        <f>GANJIL!N140</f>
        <v>0</v>
      </c>
      <c r="O139" s="116">
        <f>IF(AND(N139=$BJ$3),$C$138,0)</f>
        <v>0</v>
      </c>
      <c r="P139" s="116">
        <f t="shared" si="239"/>
        <v>0</v>
      </c>
      <c r="Q139" s="122">
        <f>GENAP!Q137</f>
        <v>0</v>
      </c>
      <c r="R139" s="116">
        <f>IF(AND(Q139=$BJ$3),$C$138,0)</f>
        <v>0</v>
      </c>
      <c r="S139" s="116">
        <f t="shared" si="240"/>
        <v>0</v>
      </c>
      <c r="T139" s="122">
        <f>GANJIL!T140</f>
        <v>0</v>
      </c>
      <c r="U139" s="116">
        <f>IF(AND(T139=$BJ$3),$C$138,0)</f>
        <v>0</v>
      </c>
      <c r="V139" s="116">
        <f t="shared" si="241"/>
        <v>0</v>
      </c>
      <c r="W139" s="122">
        <f>GENAP!W137</f>
        <v>0</v>
      </c>
      <c r="X139" s="116">
        <f>IF(AND(W139=$BJ$3),$C$138,0)</f>
        <v>0</v>
      </c>
      <c r="Y139" s="116">
        <f t="shared" si="242"/>
        <v>0</v>
      </c>
      <c r="Z139" s="122">
        <f>GANJIL!Z140</f>
        <v>0</v>
      </c>
      <c r="AA139" s="116">
        <f>IF(AND(Z139=$BJ$3),$C$138,0)</f>
        <v>0</v>
      </c>
      <c r="AB139" s="116">
        <f t="shared" si="243"/>
        <v>0</v>
      </c>
      <c r="AC139" s="122">
        <f>GENAP!AC137</f>
        <v>0</v>
      </c>
      <c r="AD139" s="116">
        <f>IF(AND(AC139=$BJ$3),$C$138,0)</f>
        <v>0</v>
      </c>
      <c r="AE139" s="116">
        <f t="shared" si="244"/>
        <v>0</v>
      </c>
      <c r="AF139" s="122">
        <f>GANJIL!AF140</f>
        <v>0</v>
      </c>
      <c r="AG139" s="116">
        <f>IF(AND(AF139=$BJ$3),$C$138,0)</f>
        <v>0</v>
      </c>
      <c r="AH139" s="116">
        <f t="shared" si="245"/>
        <v>0</v>
      </c>
      <c r="AI139" s="122">
        <f>GENAP!AI137</f>
        <v>0</v>
      </c>
      <c r="AJ139" s="116">
        <f>IF(AND(AI139=$BJ$3),$C$138,0)</f>
        <v>0</v>
      </c>
      <c r="AK139" s="116">
        <f t="shared" si="246"/>
        <v>0</v>
      </c>
      <c r="AL139" s="122">
        <f>GANJIL!AL140</f>
        <v>0</v>
      </c>
      <c r="AM139" s="116">
        <f>IF(AND(AL139=$BJ$3),$C$138,0)</f>
        <v>0</v>
      </c>
      <c r="AN139" s="116">
        <f t="shared" si="247"/>
        <v>0</v>
      </c>
      <c r="AO139" s="122">
        <f>GENAP!AO137</f>
        <v>0</v>
      </c>
      <c r="AP139" s="116">
        <f>IF(AND(AO139=$BJ$3),$C$138,0)</f>
        <v>0</v>
      </c>
      <c r="AQ139" s="116">
        <f t="shared" si="248"/>
        <v>0</v>
      </c>
      <c r="AR139" s="122">
        <f>GANJIL!AR140</f>
        <v>0</v>
      </c>
      <c r="AS139" s="116">
        <f>IF(AND(AR139=$BJ$3),$C$138,0)</f>
        <v>0</v>
      </c>
      <c r="AT139" s="116">
        <f t="shared" si="249"/>
        <v>0</v>
      </c>
      <c r="AU139" s="122">
        <f>GENAP!AU137</f>
        <v>0</v>
      </c>
      <c r="AV139" s="116">
        <f>IF(AND(AU139=$BJ$3),$C$138,0)</f>
        <v>0</v>
      </c>
      <c r="AW139" s="116">
        <f t="shared" si="250"/>
        <v>0</v>
      </c>
      <c r="AX139" s="122">
        <f>GANJIL!AX140</f>
        <v>0</v>
      </c>
      <c r="AY139" s="116">
        <f>IF(AND(AX139=$BJ$3),$C$138,0)</f>
        <v>0</v>
      </c>
      <c r="AZ139" s="116">
        <f t="shared" si="251"/>
        <v>0</v>
      </c>
      <c r="BA139" s="122">
        <f>GENAP!BA137</f>
        <v>0</v>
      </c>
      <c r="BB139" s="116">
        <f>IF(AND(BA139=$BJ$3),$C$138,0)</f>
        <v>0</v>
      </c>
      <c r="BC139" s="116">
        <f t="shared" si="252"/>
        <v>0</v>
      </c>
      <c r="BD139" s="112" t="s">
        <v>139</v>
      </c>
    </row>
    <row r="140" spans="2:56" x14ac:dyDescent="0.25">
      <c r="B140" s="140">
        <f>GENAP!B138</f>
        <v>0</v>
      </c>
      <c r="C140" s="123">
        <f>GENAP!C138</f>
        <v>0</v>
      </c>
      <c r="D140" s="123">
        <f>GENAP!D138</f>
        <v>0</v>
      </c>
      <c r="E140" s="105">
        <f t="shared" si="232"/>
        <v>0</v>
      </c>
      <c r="F140" s="116">
        <f t="shared" si="233"/>
        <v>0</v>
      </c>
      <c r="G140" s="116">
        <f t="shared" si="231"/>
        <v>0</v>
      </c>
      <c r="H140" s="122">
        <f t="shared" si="234"/>
        <v>0</v>
      </c>
      <c r="I140" s="116">
        <f t="shared" si="235"/>
        <v>0</v>
      </c>
      <c r="J140" s="122">
        <f t="shared" si="253"/>
        <v>0</v>
      </c>
      <c r="K140" s="122">
        <f t="shared" si="237"/>
        <v>0</v>
      </c>
      <c r="L140" s="122" t="str">
        <f t="shared" si="238"/>
        <v>lulus</v>
      </c>
      <c r="M140" s="123"/>
      <c r="N140" s="122">
        <f>GANJIL!N141</f>
        <v>0</v>
      </c>
      <c r="O140" s="116">
        <f>IF(AND(N140=$BJ$3),$C$138,0)</f>
        <v>0</v>
      </c>
      <c r="P140" s="116">
        <f t="shared" si="239"/>
        <v>0</v>
      </c>
      <c r="Q140" s="122">
        <f>GENAP!Q138</f>
        <v>0</v>
      </c>
      <c r="R140" s="116">
        <f>IF(AND(Q140=$BJ$3),$C$138,0)</f>
        <v>0</v>
      </c>
      <c r="S140" s="116">
        <f t="shared" si="240"/>
        <v>0</v>
      </c>
      <c r="T140" s="122">
        <f>GANJIL!T141</f>
        <v>0</v>
      </c>
      <c r="U140" s="116">
        <f>IF(AND(T140=$BJ$3),$C$138,0)</f>
        <v>0</v>
      </c>
      <c r="V140" s="116">
        <f t="shared" si="241"/>
        <v>0</v>
      </c>
      <c r="W140" s="122">
        <f>GENAP!W138</f>
        <v>0</v>
      </c>
      <c r="X140" s="116">
        <f>IF(AND(W140=$BJ$3),$C$138,0)</f>
        <v>0</v>
      </c>
      <c r="Y140" s="116">
        <f t="shared" si="242"/>
        <v>0</v>
      </c>
      <c r="Z140" s="122">
        <f>GANJIL!Z141</f>
        <v>0</v>
      </c>
      <c r="AA140" s="116">
        <f>IF(AND(Z140=$BJ$3),$C$138,0)</f>
        <v>0</v>
      </c>
      <c r="AB140" s="116">
        <f t="shared" si="243"/>
        <v>0</v>
      </c>
      <c r="AC140" s="122">
        <f>GENAP!AC138</f>
        <v>0</v>
      </c>
      <c r="AD140" s="116">
        <f>IF(AND(AC140=$BJ$3),$C$138,0)</f>
        <v>0</v>
      </c>
      <c r="AE140" s="116">
        <f t="shared" si="244"/>
        <v>0</v>
      </c>
      <c r="AF140" s="122">
        <f>GANJIL!AF141</f>
        <v>0</v>
      </c>
      <c r="AG140" s="116">
        <f>IF(AND(AF140=$BJ$3),$C$138,0)</f>
        <v>0</v>
      </c>
      <c r="AH140" s="116">
        <f t="shared" si="245"/>
        <v>0</v>
      </c>
      <c r="AI140" s="122">
        <f>GENAP!AI138</f>
        <v>0</v>
      </c>
      <c r="AJ140" s="116">
        <f>IF(AND(AI140=$BJ$3),$C$138,0)</f>
        <v>0</v>
      </c>
      <c r="AK140" s="116">
        <f t="shared" si="246"/>
        <v>0</v>
      </c>
      <c r="AL140" s="122">
        <f>GANJIL!AL141</f>
        <v>0</v>
      </c>
      <c r="AM140" s="116">
        <f>IF(AND(AL140=$BJ$3),$C$138,0)</f>
        <v>0</v>
      </c>
      <c r="AN140" s="116">
        <f t="shared" si="247"/>
        <v>0</v>
      </c>
      <c r="AO140" s="122">
        <f>GENAP!AO138</f>
        <v>0</v>
      </c>
      <c r="AP140" s="116">
        <f>IF(AND(AO140=$BJ$3),$C$138,0)</f>
        <v>0</v>
      </c>
      <c r="AQ140" s="116">
        <f t="shared" si="248"/>
        <v>0</v>
      </c>
      <c r="AR140" s="122">
        <f>GANJIL!AR141</f>
        <v>0</v>
      </c>
      <c r="AS140" s="116">
        <f>IF(AND(AR140=$BJ$3),$C$138,0)</f>
        <v>0</v>
      </c>
      <c r="AT140" s="116">
        <f t="shared" si="249"/>
        <v>0</v>
      </c>
      <c r="AU140" s="122">
        <f>GENAP!AU138</f>
        <v>0</v>
      </c>
      <c r="AV140" s="116">
        <f>IF(AND(AU140=$BJ$3),$C$138,0)</f>
        <v>0</v>
      </c>
      <c r="AW140" s="116">
        <f t="shared" si="250"/>
        <v>0</v>
      </c>
      <c r="AX140" s="122">
        <f>GANJIL!AX141</f>
        <v>0</v>
      </c>
      <c r="AY140" s="116">
        <f>IF(AND(AX140=$BJ$3),$C$138,0)</f>
        <v>0</v>
      </c>
      <c r="AZ140" s="116">
        <f t="shared" si="251"/>
        <v>0</v>
      </c>
      <c r="BA140" s="122">
        <f>GENAP!BA138</f>
        <v>0</v>
      </c>
      <c r="BB140" s="116">
        <f>IF(AND(BA140=$BJ$3),$C$138,0)</f>
        <v>0</v>
      </c>
      <c r="BC140" s="116">
        <f t="shared" si="252"/>
        <v>0</v>
      </c>
      <c r="BD140" s="112" t="s">
        <v>139</v>
      </c>
    </row>
    <row r="141" spans="2:56" x14ac:dyDescent="0.25">
      <c r="B141" s="140">
        <f>GENAP!B139</f>
        <v>0</v>
      </c>
      <c r="C141" s="123">
        <f>GENAP!C139</f>
        <v>0</v>
      </c>
      <c r="D141" s="123">
        <f>GENAP!D139</f>
        <v>0</v>
      </c>
      <c r="E141" s="105">
        <f t="shared" si="232"/>
        <v>0</v>
      </c>
      <c r="F141" s="116">
        <f t="shared" si="233"/>
        <v>0</v>
      </c>
      <c r="G141" s="116">
        <f t="shared" si="231"/>
        <v>0</v>
      </c>
      <c r="H141" s="122">
        <f t="shared" si="234"/>
        <v>0</v>
      </c>
      <c r="I141" s="116">
        <f t="shared" si="235"/>
        <v>0</v>
      </c>
      <c r="J141" s="122">
        <f t="shared" si="253"/>
        <v>0</v>
      </c>
      <c r="K141" s="122">
        <f t="shared" si="237"/>
        <v>0</v>
      </c>
      <c r="L141" s="122" t="str">
        <f t="shared" si="238"/>
        <v>lulus</v>
      </c>
      <c r="M141" s="123"/>
      <c r="N141" s="122">
        <f>GANJIL!N142</f>
        <v>0</v>
      </c>
      <c r="O141" s="116"/>
      <c r="P141" s="116"/>
      <c r="Q141" s="122">
        <f>GENAP!Q139</f>
        <v>0</v>
      </c>
      <c r="R141" s="116"/>
      <c r="S141" s="116"/>
      <c r="T141" s="122">
        <f>GANJIL!T142</f>
        <v>0</v>
      </c>
      <c r="U141" s="116"/>
      <c r="V141" s="116"/>
      <c r="W141" s="122">
        <f>GENAP!W139</f>
        <v>0</v>
      </c>
      <c r="X141" s="116"/>
      <c r="Y141" s="116"/>
      <c r="Z141" s="122">
        <f>GANJIL!Z142</f>
        <v>0</v>
      </c>
      <c r="AA141" s="116"/>
      <c r="AB141" s="116"/>
      <c r="AC141" s="122">
        <f>GENAP!AC139</f>
        <v>0</v>
      </c>
      <c r="AD141" s="116"/>
      <c r="AE141" s="116"/>
      <c r="AF141" s="122">
        <f>GANJIL!AF142</f>
        <v>0</v>
      </c>
      <c r="AG141" s="116"/>
      <c r="AH141" s="116"/>
      <c r="AI141" s="122">
        <f>GENAP!AI139</f>
        <v>0</v>
      </c>
      <c r="AJ141" s="116"/>
      <c r="AK141" s="116"/>
      <c r="AL141" s="122">
        <f>GANJIL!AL142</f>
        <v>0</v>
      </c>
      <c r="AM141" s="116"/>
      <c r="AN141" s="116"/>
      <c r="AO141" s="122">
        <f>GENAP!AO139</f>
        <v>0</v>
      </c>
      <c r="AP141" s="116"/>
      <c r="AQ141" s="116"/>
      <c r="AR141" s="122">
        <f>GANJIL!AR142</f>
        <v>0</v>
      </c>
      <c r="AS141" s="116"/>
      <c r="AT141" s="116"/>
      <c r="AU141" s="122">
        <f>GENAP!AU139</f>
        <v>0</v>
      </c>
      <c r="AV141" s="116"/>
      <c r="AW141" s="116"/>
      <c r="AX141" s="122">
        <f>GANJIL!AX142</f>
        <v>0</v>
      </c>
      <c r="AY141" s="116"/>
      <c r="AZ141" s="116"/>
      <c r="BA141" s="122">
        <f>GENAP!BA139</f>
        <v>0</v>
      </c>
      <c r="BB141" s="116"/>
      <c r="BC141" s="116"/>
      <c r="BD141" s="112" t="s">
        <v>139</v>
      </c>
    </row>
    <row r="142" spans="2:56" x14ac:dyDescent="0.25">
      <c r="B142" s="127" t="s">
        <v>21</v>
      </c>
      <c r="C142" s="128">
        <f>SUM(C128:C141)</f>
        <v>18</v>
      </c>
      <c r="D142" s="98"/>
      <c r="F142" s="128">
        <f>SUM(F128:F141)</f>
        <v>0</v>
      </c>
      <c r="G142" s="98"/>
      <c r="H142" s="128">
        <f>SUM(H128:H141)</f>
        <v>0</v>
      </c>
      <c r="I142" s="128">
        <f>SUM(I128:I141)</f>
        <v>0</v>
      </c>
      <c r="J142" s="128">
        <f>SUM(J128:J141)</f>
        <v>18</v>
      </c>
      <c r="K142" s="128">
        <f>SUM(K128:K141)</f>
        <v>0</v>
      </c>
      <c r="N142" s="122">
        <f>GANJIL!N142</f>
        <v>0</v>
      </c>
      <c r="O142" s="134">
        <f>SUM(O128:O140)</f>
        <v>0</v>
      </c>
      <c r="P142" s="134"/>
      <c r="Q142" s="122">
        <f>GENAP!Q140</f>
        <v>0</v>
      </c>
      <c r="R142" s="134">
        <f>SUM(R128:R140)</f>
        <v>0</v>
      </c>
      <c r="S142" s="134"/>
      <c r="T142" s="122">
        <f>GANJIL!T142</f>
        <v>0</v>
      </c>
      <c r="U142" s="134">
        <f>SUM(U128:U140)</f>
        <v>0</v>
      </c>
      <c r="V142" s="134"/>
      <c r="W142" s="122">
        <f>GENAP!W140</f>
        <v>0</v>
      </c>
      <c r="X142" s="134">
        <f>SUM(X128:X140)</f>
        <v>0</v>
      </c>
      <c r="Y142" s="134"/>
      <c r="Z142" s="122">
        <f>GANJIL!Z142</f>
        <v>0</v>
      </c>
      <c r="AA142" s="134">
        <f>SUM(AA128:AA140)</f>
        <v>0</v>
      </c>
      <c r="AB142" s="134"/>
      <c r="AC142" s="122">
        <f>GENAP!AC140</f>
        <v>0</v>
      </c>
      <c r="AD142" s="134">
        <f>SUM(AD128:AD140)</f>
        <v>0</v>
      </c>
      <c r="AE142" s="134"/>
      <c r="AF142" s="122">
        <f>GANJIL!AF142</f>
        <v>0</v>
      </c>
      <c r="AG142" s="134">
        <f>SUM(AG128:AG140)</f>
        <v>0</v>
      </c>
      <c r="AH142" s="134"/>
      <c r="AI142" s="122">
        <f>GENAP!AI140</f>
        <v>0</v>
      </c>
      <c r="AJ142" s="134">
        <f>SUM(AJ128:AJ140)</f>
        <v>0</v>
      </c>
      <c r="AK142" s="134"/>
      <c r="AL142" s="122">
        <f>GANJIL!AL142</f>
        <v>0</v>
      </c>
      <c r="AM142" s="134">
        <f>SUM(AM128:AM140)</f>
        <v>0</v>
      </c>
      <c r="AN142" s="134"/>
      <c r="AO142" s="122">
        <f>GENAP!AO140</f>
        <v>0</v>
      </c>
      <c r="AP142" s="134">
        <f>SUM(AP128:AP140)</f>
        <v>0</v>
      </c>
      <c r="AQ142" s="134"/>
      <c r="AR142" s="122">
        <f>GANJIL!AR142</f>
        <v>0</v>
      </c>
      <c r="AS142" s="134">
        <f>SUM(AS128:AS140)</f>
        <v>0</v>
      </c>
      <c r="AT142" s="134"/>
      <c r="AU142" s="122">
        <f>GENAP!AU140</f>
        <v>0</v>
      </c>
      <c r="AV142" s="134">
        <f>SUM(AV128:AV140)</f>
        <v>0</v>
      </c>
      <c r="AW142" s="134"/>
      <c r="AX142" s="122">
        <f>GANJIL!AX142</f>
        <v>0</v>
      </c>
      <c r="AY142" s="134">
        <f>SUM(AY128:AY140)</f>
        <v>0</v>
      </c>
      <c r="AZ142" s="134"/>
      <c r="BA142" s="122">
        <f>GENAP!BA140</f>
        <v>0</v>
      </c>
      <c r="BB142" s="134">
        <f>SUM(BB128:BB140)</f>
        <v>0</v>
      </c>
      <c r="BC142" s="134"/>
      <c r="BD142" s="112" t="s">
        <v>139</v>
      </c>
    </row>
    <row r="143" spans="2:56" x14ac:dyDescent="0.25">
      <c r="B143" s="136" t="s">
        <v>109</v>
      </c>
      <c r="C143" s="137">
        <f>I142/C142</f>
        <v>0</v>
      </c>
      <c r="D143" s="138"/>
      <c r="E143" s="139"/>
      <c r="BD143" s="112" t="s">
        <v>139</v>
      </c>
    </row>
    <row r="144" spans="2:56" x14ac:dyDescent="0.25">
      <c r="B144" s="136"/>
      <c r="C144" s="137"/>
      <c r="D144" s="138"/>
      <c r="E144" s="139"/>
    </row>
    <row r="145" spans="2:56" x14ac:dyDescent="0.25">
      <c r="B145" s="136"/>
      <c r="C145" s="137"/>
      <c r="D145" s="138"/>
      <c r="E145" s="139"/>
    </row>
    <row r="146" spans="2:56" x14ac:dyDescent="0.25">
      <c r="B146" s="142" t="s">
        <v>110</v>
      </c>
      <c r="C146" s="105">
        <f>REKOMENDASI!C145</f>
        <v>0</v>
      </c>
      <c r="D146" s="143" t="s">
        <v>10</v>
      </c>
      <c r="E146" s="105" t="s">
        <v>137</v>
      </c>
      <c r="BD146" s="112">
        <v>1</v>
      </c>
    </row>
    <row r="147" spans="2:56" x14ac:dyDescent="0.25">
      <c r="B147" s="142" t="s">
        <v>123</v>
      </c>
      <c r="C147" s="105">
        <f>REKOMENDASI!C146</f>
        <v>0</v>
      </c>
      <c r="D147" s="143" t="s">
        <v>102</v>
      </c>
      <c r="E147" s="105">
        <f>REKOMENDASI!E146</f>
        <v>0</v>
      </c>
      <c r="BD147" s="112">
        <v>1</v>
      </c>
    </row>
    <row r="148" spans="2:56" x14ac:dyDescent="0.25">
      <c r="B148" s="144" t="s">
        <v>133</v>
      </c>
      <c r="C148" s="105">
        <f>REKOMENDASI!C147</f>
        <v>151</v>
      </c>
      <c r="D148" s="143" t="s">
        <v>103</v>
      </c>
      <c r="E148" s="105">
        <f>REKOMENDASI!E147</f>
        <v>0</v>
      </c>
      <c r="BD148" s="112">
        <v>1</v>
      </c>
    </row>
    <row r="149" spans="2:56" x14ac:dyDescent="0.25">
      <c r="B149" s="144" t="s">
        <v>135</v>
      </c>
      <c r="C149" s="105">
        <f>REKOMENDASI!C148</f>
        <v>0</v>
      </c>
      <c r="D149" s="143" t="s">
        <v>104</v>
      </c>
      <c r="E149" s="105">
        <f>REKOMENDASI!E148</f>
        <v>0</v>
      </c>
      <c r="BD149" s="112">
        <v>1</v>
      </c>
    </row>
    <row r="150" spans="2:56" x14ac:dyDescent="0.25">
      <c r="B150" s="144" t="s">
        <v>134</v>
      </c>
      <c r="C150" s="105" t="e">
        <f>REKOMENDASI!C149</f>
        <v>#DIV/0!</v>
      </c>
      <c r="D150" s="143" t="s">
        <v>105</v>
      </c>
      <c r="E150" s="105">
        <f>REKOMENDASI!E149</f>
        <v>0</v>
      </c>
      <c r="BD150" s="112">
        <v>1</v>
      </c>
    </row>
    <row r="151" spans="2:56" x14ac:dyDescent="0.25">
      <c r="D151" s="143" t="s">
        <v>106</v>
      </c>
      <c r="E151" s="105">
        <f>REKOMENDASI!E150</f>
        <v>0</v>
      </c>
      <c r="BD151" s="112">
        <v>1</v>
      </c>
    </row>
    <row r="152" spans="2:56" x14ac:dyDescent="0.25">
      <c r="D152" s="143" t="s">
        <v>107</v>
      </c>
      <c r="E152" s="105">
        <f>REKOMENDASI!E151</f>
        <v>0</v>
      </c>
      <c r="BD152" s="112">
        <v>1</v>
      </c>
    </row>
    <row r="153" spans="2:56" x14ac:dyDescent="0.25">
      <c r="D153" s="143" t="s">
        <v>108</v>
      </c>
      <c r="E153" s="105">
        <f>REKOMENDASI!E152</f>
        <v>0</v>
      </c>
      <c r="BD153" s="112">
        <v>1</v>
      </c>
    </row>
  </sheetData>
  <sheetProtection selectLockedCells="1" selectUnlockedCells="1"/>
  <autoFilter ref="B1:BG153"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</autoFilter>
  <mergeCells count="34">
    <mergeCell ref="L87:L88"/>
    <mergeCell ref="D5:E5"/>
    <mergeCell ref="B104:D104"/>
    <mergeCell ref="E104:E105"/>
    <mergeCell ref="B22:D22"/>
    <mergeCell ref="E22:E23"/>
    <mergeCell ref="B38:D38"/>
    <mergeCell ref="E38:E39"/>
    <mergeCell ref="B54:D54"/>
    <mergeCell ref="E54:E55"/>
    <mergeCell ref="B71:D71"/>
    <mergeCell ref="E71:E72"/>
    <mergeCell ref="B87:D87"/>
    <mergeCell ref="B126:D126"/>
    <mergeCell ref="E126:E127"/>
    <mergeCell ref="B7:D7"/>
    <mergeCell ref="E7:E8"/>
    <mergeCell ref="E87:E88"/>
    <mergeCell ref="BK2:BL2"/>
    <mergeCell ref="L126:L127"/>
    <mergeCell ref="L7:L8"/>
    <mergeCell ref="L22:L23"/>
    <mergeCell ref="L38:L39"/>
    <mergeCell ref="L54:L55"/>
    <mergeCell ref="L71:L72"/>
    <mergeCell ref="N126:BC126"/>
    <mergeCell ref="L104:L105"/>
    <mergeCell ref="N7:BC7"/>
    <mergeCell ref="N22:BC22"/>
    <mergeCell ref="N38:BC38"/>
    <mergeCell ref="N54:BC54"/>
    <mergeCell ref="N71:BC71"/>
    <mergeCell ref="N87:BC87"/>
    <mergeCell ref="N104:BC104"/>
  </mergeCell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J92"/>
  <sheetViews>
    <sheetView topLeftCell="A58" zoomScaleNormal="100" workbookViewId="0">
      <selection activeCell="D82" sqref="D82"/>
    </sheetView>
  </sheetViews>
  <sheetFormatPr defaultRowHeight="15" x14ac:dyDescent="0.25"/>
  <cols>
    <col min="1" max="1" width="9.140625" style="39"/>
    <col min="2" max="2" width="10.7109375" style="16" bestFit="1" customWidth="1"/>
    <col min="3" max="3" width="3.85546875" style="16" customWidth="1"/>
    <col min="4" max="4" width="41.140625" style="16" customWidth="1"/>
    <col min="5" max="6" width="9.140625" style="11"/>
    <col min="7" max="7" width="9.140625" style="16"/>
    <col min="8" max="8" width="35.42578125" style="16" customWidth="1"/>
    <col min="9" max="10" width="9.140625" style="11"/>
    <col min="11" max="16384" width="9.140625" style="39"/>
  </cols>
  <sheetData>
    <row r="1" spans="2:10" ht="18.75" x14ac:dyDescent="0.25">
      <c r="B1" s="247" t="s">
        <v>0</v>
      </c>
      <c r="C1" s="247"/>
      <c r="D1" s="247"/>
      <c r="E1" s="247"/>
      <c r="F1" s="247"/>
      <c r="G1" s="247"/>
      <c r="H1" s="247"/>
      <c r="I1" s="247"/>
      <c r="J1" s="247"/>
    </row>
    <row r="2" spans="2:10" ht="18.75" x14ac:dyDescent="0.25">
      <c r="B2" s="247" t="s">
        <v>1</v>
      </c>
      <c r="C2" s="247"/>
      <c r="D2" s="247"/>
      <c r="E2" s="247"/>
      <c r="F2" s="247"/>
      <c r="G2" s="247"/>
      <c r="H2" s="247"/>
      <c r="I2" s="247"/>
      <c r="J2" s="247"/>
    </row>
    <row r="3" spans="2:10" x14ac:dyDescent="0.25">
      <c r="B3" s="44" t="s">
        <v>2</v>
      </c>
      <c r="C3" s="28" t="s">
        <v>3</v>
      </c>
      <c r="D3" s="94">
        <f>GANJIL!D3</f>
        <v>0</v>
      </c>
    </row>
    <row r="4" spans="2:10" x14ac:dyDescent="0.25">
      <c r="B4" s="44" t="s">
        <v>5</v>
      </c>
      <c r="C4" s="28" t="s">
        <v>3</v>
      </c>
      <c r="D4" s="152">
        <f>GANJIL!D4</f>
        <v>0</v>
      </c>
    </row>
    <row r="5" spans="2:10" x14ac:dyDescent="0.25">
      <c r="B5" s="44" t="s">
        <v>6</v>
      </c>
      <c r="C5" s="28" t="s">
        <v>3</v>
      </c>
      <c r="D5" s="94">
        <f>GANJIL!D5</f>
        <v>0</v>
      </c>
    </row>
    <row r="6" spans="2:10" x14ac:dyDescent="0.25">
      <c r="B6" s="16" t="s">
        <v>174</v>
      </c>
      <c r="C6" s="28" t="s">
        <v>3</v>
      </c>
      <c r="D6" s="94" t="str">
        <f>GANJIL!D6</f>
        <v xml:space="preserve"> </v>
      </c>
    </row>
    <row r="8" spans="2:10" x14ac:dyDescent="0.25">
      <c r="D8" s="246" t="s">
        <v>7</v>
      </c>
      <c r="E8" s="246"/>
      <c r="F8" s="246"/>
      <c r="G8" s="73"/>
      <c r="H8" s="246" t="s">
        <v>22</v>
      </c>
      <c r="I8" s="246"/>
      <c r="J8" s="246"/>
    </row>
    <row r="9" spans="2:10" x14ac:dyDescent="0.25">
      <c r="D9" s="66" t="s">
        <v>8</v>
      </c>
      <c r="E9" s="63" t="s">
        <v>9</v>
      </c>
      <c r="F9" s="63" t="s">
        <v>10</v>
      </c>
      <c r="G9" s="73"/>
      <c r="H9" s="66" t="s">
        <v>8</v>
      </c>
      <c r="I9" s="63" t="s">
        <v>9</v>
      </c>
      <c r="J9" s="63" t="s">
        <v>10</v>
      </c>
    </row>
    <row r="10" spans="2:10" x14ac:dyDescent="0.25">
      <c r="D10" s="73" t="str">
        <f>REKOMENDASI!B9</f>
        <v>PAI Aqidah</v>
      </c>
      <c r="E10" s="65">
        <f>REKOMENDASI!C9</f>
        <v>1</v>
      </c>
      <c r="F10" s="65">
        <f>REKOMENDASI!D9</f>
        <v>0</v>
      </c>
      <c r="G10" s="73"/>
      <c r="H10" s="73" t="str">
        <f>REKOMENDASI!B24</f>
        <v>Fisika Dasar 2</v>
      </c>
      <c r="I10" s="65">
        <f>REKOMENDASI!C24</f>
        <v>2</v>
      </c>
      <c r="J10" s="65">
        <f>REKOMENDASI!D24</f>
        <v>0</v>
      </c>
    </row>
    <row r="11" spans="2:10" x14ac:dyDescent="0.25">
      <c r="D11" s="73" t="str">
        <f>REKOMENDASI!B10</f>
        <v>Bahasa Arab I</v>
      </c>
      <c r="E11" s="65">
        <f>REKOMENDASI!C10</f>
        <v>2</v>
      </c>
      <c r="F11" s="65">
        <f>REKOMENDASI!D10</f>
        <v>0</v>
      </c>
      <c r="G11" s="73"/>
      <c r="H11" s="73" t="str">
        <f>REKOMENDASI!B25</f>
        <v>Botani Farmasi</v>
      </c>
      <c r="I11" s="65">
        <f>REKOMENDASI!C25</f>
        <v>3</v>
      </c>
      <c r="J11" s="65">
        <f>REKOMENDASI!D25</f>
        <v>0</v>
      </c>
    </row>
    <row r="12" spans="2:10" x14ac:dyDescent="0.25">
      <c r="D12" s="73" t="str">
        <f>REKOMENDASI!B11</f>
        <v>Matematika Dasar</v>
      </c>
      <c r="E12" s="65">
        <f>REKOMENDASI!C11</f>
        <v>3</v>
      </c>
      <c r="F12" s="65">
        <f>REKOMENDASI!D11</f>
        <v>0</v>
      </c>
      <c r="G12" s="73"/>
      <c r="H12" s="73" t="str">
        <f>REKOMENDASI!B26</f>
        <v>Bahasa Inggris</v>
      </c>
      <c r="I12" s="65">
        <f>REKOMENDASI!C26</f>
        <v>2</v>
      </c>
      <c r="J12" s="65">
        <f>REKOMENDASI!D26</f>
        <v>0</v>
      </c>
    </row>
    <row r="13" spans="2:10" x14ac:dyDescent="0.25">
      <c r="D13" s="73" t="str">
        <f>REKOMENDASI!B12</f>
        <v>Fisika Dasar I</v>
      </c>
      <c r="E13" s="65">
        <f>REKOMENDASI!C12</f>
        <v>2</v>
      </c>
      <c r="F13" s="65">
        <f>REKOMENDASI!D12</f>
        <v>0</v>
      </c>
      <c r="G13" s="73"/>
      <c r="H13" s="73" t="str">
        <f>REKOMENDASI!B27</f>
        <v>Kewarganegaraan</v>
      </c>
      <c r="I13" s="65">
        <f>REKOMENDASI!C27</f>
        <v>2</v>
      </c>
      <c r="J13" s="65">
        <f>REKOMENDASI!D27</f>
        <v>0</v>
      </c>
    </row>
    <row r="14" spans="2:10" x14ac:dyDescent="0.25">
      <c r="D14" s="73" t="str">
        <f>REKOMENDASI!B13</f>
        <v>Kimia Dasar</v>
      </c>
      <c r="E14" s="65">
        <f>REKOMENDASI!C13</f>
        <v>2</v>
      </c>
      <c r="F14" s="65">
        <f>REKOMENDASI!D13</f>
        <v>0</v>
      </c>
      <c r="G14" s="73"/>
      <c r="H14" s="73" t="str">
        <f>REKOMENDASI!B28</f>
        <v>Pesantren</v>
      </c>
      <c r="I14" s="65">
        <f>REKOMENDASI!C28</f>
        <v>0</v>
      </c>
      <c r="J14" s="65">
        <f>REKOMENDASI!D28</f>
        <v>0</v>
      </c>
    </row>
    <row r="15" spans="2:10" x14ac:dyDescent="0.25">
      <c r="D15" s="73" t="str">
        <f>REKOMENDASI!B14</f>
        <v>Bahasa Indonesia</v>
      </c>
      <c r="E15" s="65">
        <f>REKOMENDASI!C14</f>
        <v>2</v>
      </c>
      <c r="F15" s="65">
        <f>REKOMENDASI!D14</f>
        <v>0</v>
      </c>
      <c r="G15" s="73"/>
      <c r="H15" s="73" t="str">
        <f>REKOMENDASI!B29</f>
        <v>Kimia Analisis Dasar</v>
      </c>
      <c r="I15" s="65">
        <f>REKOMENDASI!C29</f>
        <v>2</v>
      </c>
      <c r="J15" s="65">
        <f>REKOMENDASI!D29</f>
        <v>0</v>
      </c>
    </row>
    <row r="16" spans="2:10" x14ac:dyDescent="0.25">
      <c r="D16" s="73" t="str">
        <f>REKOMENDASI!B15</f>
        <v>Pengantar Farmasi Islam</v>
      </c>
      <c r="E16" s="65">
        <f>REKOMENDASI!C15</f>
        <v>2</v>
      </c>
      <c r="F16" s="65">
        <f>REKOMENDASI!D15</f>
        <v>0</v>
      </c>
      <c r="G16" s="73"/>
      <c r="H16" s="73" t="str">
        <f>REKOMENDASI!B30</f>
        <v>Anatomi Fisiologi Manusia I</v>
      </c>
      <c r="I16" s="65">
        <f>REKOMENDASI!C30</f>
        <v>2</v>
      </c>
      <c r="J16" s="65">
        <f>REKOMENDASI!D30</f>
        <v>0</v>
      </c>
    </row>
    <row r="17" spans="4:10" x14ac:dyDescent="0.25">
      <c r="D17" s="73" t="str">
        <f>REKOMENDASI!B16</f>
        <v>Biologi Sel</v>
      </c>
      <c r="E17" s="65">
        <f>REKOMENDASI!C16</f>
        <v>2</v>
      </c>
      <c r="F17" s="65">
        <f>REKOMENDASI!D16</f>
        <v>0</v>
      </c>
      <c r="G17" s="73"/>
      <c r="H17" s="73" t="str">
        <f>REKOMENDASI!B31</f>
        <v>Kimia Fisika</v>
      </c>
      <c r="I17" s="65">
        <f>REKOMENDASI!C31</f>
        <v>2</v>
      </c>
      <c r="J17" s="65">
        <f>REKOMENDASI!D31</f>
        <v>0</v>
      </c>
    </row>
    <row r="18" spans="4:10" x14ac:dyDescent="0.25">
      <c r="D18" s="73" t="str">
        <f>REKOMENDASI!B17</f>
        <v>Praktikum Fisika Dasar</v>
      </c>
      <c r="E18" s="65">
        <f>REKOMENDASI!C17</f>
        <v>1</v>
      </c>
      <c r="F18" s="65">
        <f>REKOMENDASI!D17</f>
        <v>0</v>
      </c>
      <c r="G18" s="73"/>
      <c r="H18" s="73" t="str">
        <f>REKOMENDASI!B32</f>
        <v>Bahasa Arab II</v>
      </c>
      <c r="I18" s="65">
        <f>REKOMENDASI!C32</f>
        <v>2</v>
      </c>
      <c r="J18" s="65">
        <f>REKOMENDASI!D32</f>
        <v>0</v>
      </c>
    </row>
    <row r="19" spans="4:10" x14ac:dyDescent="0.25">
      <c r="D19" s="73" t="str">
        <f>REKOMENDASI!B18</f>
        <v>Praktikum Kimia Dasar</v>
      </c>
      <c r="E19" s="65">
        <f>REKOMENDASI!C18</f>
        <v>1</v>
      </c>
      <c r="F19" s="65">
        <f>REKOMENDASI!D18</f>
        <v>0</v>
      </c>
      <c r="G19" s="73"/>
      <c r="H19" s="73" t="str">
        <f>REKOMENDASI!B33</f>
        <v>Praktikum Botani Farmasi</v>
      </c>
      <c r="I19" s="65">
        <f>REKOMENDASI!C33</f>
        <v>1</v>
      </c>
      <c r="J19" s="65">
        <f>REKOMENDASI!D33</f>
        <v>0</v>
      </c>
    </row>
    <row r="20" spans="4:10" x14ac:dyDescent="0.25">
      <c r="D20" s="74" t="str">
        <f>REKOMENDASI!B19</f>
        <v>TOTAL SKS</v>
      </c>
      <c r="E20" s="70">
        <f>REKOMENDASI!C19</f>
        <v>18</v>
      </c>
      <c r="F20" s="70"/>
      <c r="G20" s="73"/>
      <c r="H20" s="73" t="str">
        <f>REKOMENDASI!B34</f>
        <v>Praktikum Kimia Analisis</v>
      </c>
      <c r="I20" s="65">
        <f>REKOMENDASI!C34</f>
        <v>1</v>
      </c>
      <c r="J20" s="65">
        <f>REKOMENDASI!D34</f>
        <v>0</v>
      </c>
    </row>
    <row r="21" spans="4:10" x14ac:dyDescent="0.25">
      <c r="D21" s="75" t="str">
        <f>REKOMENDASI!B20</f>
        <v>IPK</v>
      </c>
      <c r="E21" s="72">
        <f>REKOMENDASI!C20</f>
        <v>0</v>
      </c>
      <c r="F21" s="43"/>
      <c r="G21" s="73"/>
      <c r="H21" s="74" t="str">
        <f>REKOMENDASI!B35</f>
        <v>TOTAL SKS</v>
      </c>
      <c r="I21" s="70">
        <f>REKOMENDASI!C35</f>
        <v>19</v>
      </c>
      <c r="J21" s="70"/>
    </row>
    <row r="22" spans="4:10" x14ac:dyDescent="0.25">
      <c r="D22" s="73"/>
      <c r="E22" s="65"/>
      <c r="F22" s="65"/>
      <c r="G22" s="73"/>
      <c r="H22" s="75" t="str">
        <f>REKOMENDASI!B36</f>
        <v>IPK</v>
      </c>
      <c r="I22" s="72">
        <f>REKOMENDASI!C36</f>
        <v>0</v>
      </c>
      <c r="J22" s="43"/>
    </row>
    <row r="23" spans="4:10" x14ac:dyDescent="0.25">
      <c r="D23" s="73"/>
      <c r="E23" s="65"/>
      <c r="F23" s="65"/>
      <c r="G23" s="73"/>
      <c r="H23" s="73"/>
      <c r="I23" s="65"/>
      <c r="J23" s="65"/>
    </row>
    <row r="24" spans="4:10" x14ac:dyDescent="0.25">
      <c r="D24" s="246" t="s">
        <v>34</v>
      </c>
      <c r="E24" s="246"/>
      <c r="F24" s="246"/>
      <c r="G24" s="73"/>
      <c r="H24" s="246" t="s">
        <v>58</v>
      </c>
      <c r="I24" s="246"/>
      <c r="J24" s="246"/>
    </row>
    <row r="25" spans="4:10" x14ac:dyDescent="0.25">
      <c r="D25" s="66" t="s">
        <v>8</v>
      </c>
      <c r="E25" s="63" t="s">
        <v>9</v>
      </c>
      <c r="F25" s="63" t="s">
        <v>10</v>
      </c>
      <c r="G25" s="73"/>
      <c r="H25" s="66" t="s">
        <v>8</v>
      </c>
      <c r="I25" s="63" t="s">
        <v>9</v>
      </c>
      <c r="J25" s="63" t="s">
        <v>10</v>
      </c>
    </row>
    <row r="26" spans="4:10" x14ac:dyDescent="0.25">
      <c r="D26" s="73" t="str">
        <f>REKOMENDASI!B40</f>
        <v>Kimia Organik I</v>
      </c>
      <c r="E26" s="65">
        <f>REKOMENDASI!C40</f>
        <v>2</v>
      </c>
      <c r="F26" s="65">
        <f>REKOMENDASI!D40</f>
        <v>0</v>
      </c>
      <c r="G26" s="73"/>
      <c r="H26" s="73" t="str">
        <f>REKOMENDASI!B56</f>
        <v>Kimia Organik II</v>
      </c>
      <c r="I26" s="65">
        <f>REKOMENDASI!C56</f>
        <v>2</v>
      </c>
      <c r="J26" s="65">
        <f>REKOMENDASI!D56</f>
        <v>0</v>
      </c>
    </row>
    <row r="27" spans="4:10" x14ac:dyDescent="0.25">
      <c r="D27" s="73" t="str">
        <f>REKOMENDASI!B41</f>
        <v>PAI Fiqih Muamalat</v>
      </c>
      <c r="E27" s="65">
        <f>REKOMENDASI!C41</f>
        <v>1</v>
      </c>
      <c r="F27" s="65">
        <f>REKOMENDASI!D41</f>
        <v>0</v>
      </c>
      <c r="G27" s="73"/>
      <c r="H27" s="73" t="str">
        <f>REKOMENDASI!B57</f>
        <v>Biokimia</v>
      </c>
      <c r="I27" s="65">
        <f>REKOMENDASI!C57</f>
        <v>3</v>
      </c>
      <c r="J27" s="65">
        <f>REKOMENDASI!D57</f>
        <v>0</v>
      </c>
    </row>
    <row r="28" spans="4:10" x14ac:dyDescent="0.25">
      <c r="D28" s="73" t="str">
        <f>REKOMENDASI!B42</f>
        <v>Mikrobiologi Farmasi</v>
      </c>
      <c r="E28" s="65">
        <f>REKOMENDASI!C42</f>
        <v>2</v>
      </c>
      <c r="F28" s="65">
        <f>REKOMENDASI!D42</f>
        <v>0</v>
      </c>
      <c r="G28" s="73"/>
      <c r="H28" s="73" t="str">
        <f>REKOMENDASI!B58</f>
        <v>PAI Akhlak</v>
      </c>
      <c r="I28" s="65">
        <f>REKOMENDASI!C58</f>
        <v>1</v>
      </c>
      <c r="J28" s="65">
        <f>REKOMENDASI!D58</f>
        <v>0</v>
      </c>
    </row>
    <row r="29" spans="4:10" x14ac:dyDescent="0.25">
      <c r="D29" s="73" t="str">
        <f>REKOMENDASI!B43</f>
        <v>Farmakognosi</v>
      </c>
      <c r="E29" s="65">
        <f>REKOMENDASI!C43</f>
        <v>2</v>
      </c>
      <c r="F29" s="65">
        <f>REKOMENDASI!D43</f>
        <v>0</v>
      </c>
      <c r="G29" s="73"/>
      <c r="H29" s="73" t="str">
        <f>REKOMENDASI!B59</f>
        <v>Patologi</v>
      </c>
      <c r="I29" s="65">
        <f>REKOMENDASI!C59</f>
        <v>2</v>
      </c>
      <c r="J29" s="65">
        <f>REKOMENDASI!D59</f>
        <v>0</v>
      </c>
    </row>
    <row r="30" spans="4:10" x14ac:dyDescent="0.25">
      <c r="D30" s="73" t="str">
        <f>REKOMENDASI!B44</f>
        <v>Farmasi Fisika</v>
      </c>
      <c r="E30" s="65">
        <f>REKOMENDASI!C44</f>
        <v>3</v>
      </c>
      <c r="F30" s="65">
        <f>REKOMENDASI!D44</f>
        <v>0</v>
      </c>
      <c r="G30" s="73"/>
      <c r="H30" s="73" t="str">
        <f>REKOMENDASI!B60</f>
        <v>Standardisasi Bahan Alam</v>
      </c>
      <c r="I30" s="65">
        <f>REKOMENDASI!C60</f>
        <v>2</v>
      </c>
      <c r="J30" s="65">
        <f>REKOMENDASI!D60</f>
        <v>0</v>
      </c>
    </row>
    <row r="31" spans="4:10" x14ac:dyDescent="0.25">
      <c r="D31" s="73" t="str">
        <f>REKOMENDASI!B45</f>
        <v>Anatomi Fisiologi Manusia II</v>
      </c>
      <c r="E31" s="65">
        <f>REKOMENDASI!C45</f>
        <v>2</v>
      </c>
      <c r="F31" s="65">
        <f>REKOMENDASI!D45</f>
        <v>0</v>
      </c>
      <c r="G31" s="73"/>
      <c r="H31" s="73" t="str">
        <f>REKOMENDASI!B61</f>
        <v>Ilmu Meracik Obat</v>
      </c>
      <c r="I31" s="65">
        <f>REKOMENDASI!C61</f>
        <v>2</v>
      </c>
      <c r="J31" s="65">
        <f>REKOMENDASI!D61</f>
        <v>0</v>
      </c>
    </row>
    <row r="32" spans="4:10" x14ac:dyDescent="0.25">
      <c r="D32" s="73" t="str">
        <f>REKOMENDASI!B46</f>
        <v xml:space="preserve">Metode Pemisahan Analitik </v>
      </c>
      <c r="E32" s="65">
        <f>REKOMENDASI!C46</f>
        <v>2</v>
      </c>
      <c r="F32" s="65">
        <f>REKOMENDASI!D46</f>
        <v>0</v>
      </c>
      <c r="G32" s="73"/>
      <c r="H32" s="73" t="str">
        <f>REKOMENDASI!B62</f>
        <v>UU dan Etika Kesehatan</v>
      </c>
      <c r="I32" s="65">
        <f>REKOMENDASI!C62</f>
        <v>2</v>
      </c>
      <c r="J32" s="65">
        <f>REKOMENDASI!D62</f>
        <v>0</v>
      </c>
    </row>
    <row r="33" spans="4:10" x14ac:dyDescent="0.25">
      <c r="D33" s="73" t="str">
        <f>REKOMENDASI!B47</f>
        <v>Praktikum Anatomi Fisiologi Manusia</v>
      </c>
      <c r="E33" s="65">
        <f>REKOMENDASI!C47</f>
        <v>1</v>
      </c>
      <c r="F33" s="65">
        <f>REKOMENDASI!D47</f>
        <v>0</v>
      </c>
      <c r="G33" s="73"/>
      <c r="H33" s="73" t="str">
        <f>REKOMENDASI!B63</f>
        <v>Farmakologi Toksikologi Dasar</v>
      </c>
      <c r="I33" s="65">
        <f>REKOMENDASI!C63</f>
        <v>1</v>
      </c>
      <c r="J33" s="65">
        <f>REKOMENDASI!D63</f>
        <v>0</v>
      </c>
    </row>
    <row r="34" spans="4:10" x14ac:dyDescent="0.25">
      <c r="D34" s="73" t="str">
        <f>REKOMENDASI!B48</f>
        <v>Praktikum Farmasi Fisika</v>
      </c>
      <c r="E34" s="65">
        <f>REKOMENDASI!C48</f>
        <v>1</v>
      </c>
      <c r="F34" s="65">
        <f>REKOMENDASI!D48</f>
        <v>0</v>
      </c>
      <c r="G34" s="73"/>
      <c r="H34" s="73" t="str">
        <f>REKOMENDASI!B64</f>
        <v>Praktikum Biokimia</v>
      </c>
      <c r="I34" s="65">
        <f>REKOMENDASI!C64</f>
        <v>1</v>
      </c>
      <c r="J34" s="65">
        <f>REKOMENDASI!D64</f>
        <v>0</v>
      </c>
    </row>
    <row r="35" spans="4:10" x14ac:dyDescent="0.25">
      <c r="D35" s="73" t="str">
        <f>REKOMENDASI!B49</f>
        <v>Praktikum Farmakognosi</v>
      </c>
      <c r="E35" s="65">
        <f>REKOMENDASI!C49</f>
        <v>1</v>
      </c>
      <c r="F35" s="65">
        <f>REKOMENDASI!D49</f>
        <v>0</v>
      </c>
      <c r="G35" s="73"/>
      <c r="H35" s="73" t="str">
        <f>REKOMENDASI!B65</f>
        <v>Praktikum Kimia Organik</v>
      </c>
      <c r="I35" s="65">
        <f>REKOMENDASI!C65</f>
        <v>1</v>
      </c>
      <c r="J35" s="65">
        <f>REKOMENDASI!D65</f>
        <v>0</v>
      </c>
    </row>
    <row r="36" spans="4:10" x14ac:dyDescent="0.25">
      <c r="D36" s="73" t="str">
        <f>REKOMENDASI!B50</f>
        <v>Praktikum Mikrobiologi Farmasi</v>
      </c>
      <c r="E36" s="65">
        <f>REKOMENDASI!C50</f>
        <v>1</v>
      </c>
      <c r="F36" s="65">
        <f>REKOMENDASI!D50</f>
        <v>0</v>
      </c>
      <c r="G36" s="73"/>
      <c r="H36" s="73" t="str">
        <f>REKOMENDASI!B66</f>
        <v>Praktikum Standardisasi Bahan Alam</v>
      </c>
      <c r="I36" s="65">
        <f>REKOMENDASI!C66</f>
        <v>1</v>
      </c>
      <c r="J36" s="65">
        <f>REKOMENDASI!D66</f>
        <v>0</v>
      </c>
    </row>
    <row r="37" spans="4:10" x14ac:dyDescent="0.25">
      <c r="D37" s="74" t="str">
        <f>REKOMENDASI!B51</f>
        <v>TOTAL SKS</v>
      </c>
      <c r="E37" s="70">
        <f>REKOMENDASI!C51</f>
        <v>18</v>
      </c>
      <c r="F37" s="70"/>
      <c r="G37" s="73"/>
      <c r="H37" s="73" t="str">
        <f>REKOMENDASI!B67</f>
        <v>Praktikum Ilmu Meracik Obat</v>
      </c>
      <c r="I37" s="65">
        <f>REKOMENDASI!C67</f>
        <v>1</v>
      </c>
      <c r="J37" s="65">
        <f>REKOMENDASI!D67</f>
        <v>0</v>
      </c>
    </row>
    <row r="38" spans="4:10" x14ac:dyDescent="0.25">
      <c r="D38" s="75" t="str">
        <f>REKOMENDASI!B52</f>
        <v>IPK</v>
      </c>
      <c r="E38" s="72">
        <f>REKOMENDASI!C52</f>
        <v>0</v>
      </c>
      <c r="F38" s="43"/>
      <c r="G38" s="73"/>
      <c r="H38" s="74" t="str">
        <f>REKOMENDASI!B68</f>
        <v>TOTAL SKS</v>
      </c>
      <c r="I38" s="70">
        <f>REKOMENDASI!C68</f>
        <v>19</v>
      </c>
      <c r="J38" s="70"/>
    </row>
    <row r="39" spans="4:10" x14ac:dyDescent="0.25">
      <c r="D39" s="73"/>
      <c r="E39" s="65"/>
      <c r="F39" s="65"/>
      <c r="G39" s="73"/>
      <c r="H39" s="75" t="str">
        <f>REKOMENDASI!B69</f>
        <v>IPK</v>
      </c>
      <c r="I39" s="72">
        <f>REKOMENDASI!C69</f>
        <v>0</v>
      </c>
      <c r="J39" s="43"/>
    </row>
    <row r="40" spans="4:10" x14ac:dyDescent="0.25">
      <c r="D40" s="73"/>
      <c r="E40" s="65"/>
      <c r="F40" s="65"/>
      <c r="G40" s="73"/>
      <c r="H40" s="73"/>
      <c r="I40" s="65"/>
      <c r="J40" s="65"/>
    </row>
    <row r="41" spans="4:10" x14ac:dyDescent="0.25">
      <c r="D41" s="246" t="s">
        <v>71</v>
      </c>
      <c r="E41" s="246"/>
      <c r="F41" s="246"/>
      <c r="G41" s="73"/>
      <c r="H41" s="246" t="s">
        <v>46</v>
      </c>
      <c r="I41" s="246"/>
      <c r="J41" s="246"/>
    </row>
    <row r="42" spans="4:10" x14ac:dyDescent="0.25">
      <c r="D42" s="66" t="s">
        <v>8</v>
      </c>
      <c r="E42" s="63" t="s">
        <v>9</v>
      </c>
      <c r="F42" s="63" t="s">
        <v>10</v>
      </c>
      <c r="G42" s="73"/>
      <c r="H42" s="66" t="s">
        <v>8</v>
      </c>
      <c r="I42" s="63" t="s">
        <v>9</v>
      </c>
      <c r="J42" s="63" t="s">
        <v>10</v>
      </c>
    </row>
    <row r="43" spans="4:10" x14ac:dyDescent="0.25">
      <c r="D43" s="73" t="str">
        <f>REKOMENDASI!B73</f>
        <v>Kimia Farmasi Analisis</v>
      </c>
      <c r="E43" s="65">
        <f>REKOMENDASI!C73</f>
        <v>2</v>
      </c>
      <c r="F43" s="65">
        <f>REKOMENDASI!D73</f>
        <v>0</v>
      </c>
      <c r="G43" s="73"/>
      <c r="H43" s="73" t="str">
        <f>REKOMENDASI!B89</f>
        <v>PAI Pemikiran Islam</v>
      </c>
      <c r="I43" s="65">
        <f>REKOMENDASI!C89</f>
        <v>1</v>
      </c>
      <c r="J43" s="65">
        <f>REKOMENDASI!D89</f>
        <v>0</v>
      </c>
    </row>
    <row r="44" spans="4:10" x14ac:dyDescent="0.25">
      <c r="D44" s="73" t="str">
        <f>REKOMENDASI!B74</f>
        <v>Tek. Pengolahan Bahan Pangan</v>
      </c>
      <c r="E44" s="65">
        <f>REKOMENDASI!C74</f>
        <v>2</v>
      </c>
      <c r="F44" s="65">
        <f>REKOMENDASI!D74</f>
        <v>0</v>
      </c>
      <c r="G44" s="73"/>
      <c r="H44" s="73" t="str">
        <f>REKOMENDASI!B90</f>
        <v>Metode Penelitian</v>
      </c>
      <c r="I44" s="65">
        <f>REKOMENDASI!C90</f>
        <v>2</v>
      </c>
      <c r="J44" s="65">
        <f>REKOMENDASI!D90</f>
        <v>0</v>
      </c>
    </row>
    <row r="45" spans="4:10" x14ac:dyDescent="0.25">
      <c r="D45" s="73" t="str">
        <f>REKOMENDASI!B75</f>
        <v>PAI Sejarah Peradaban Islam</v>
      </c>
      <c r="E45" s="65">
        <f>REKOMENDASI!C75</f>
        <v>1</v>
      </c>
      <c r="F45" s="65">
        <f>REKOMENDASI!D75</f>
        <v>0</v>
      </c>
      <c r="G45" s="73"/>
      <c r="H45" s="73" t="str">
        <f>REKOMENDASI!B91</f>
        <v>Farmakologi Toksikologi II</v>
      </c>
      <c r="I45" s="65">
        <f>REKOMENDASI!C91</f>
        <v>2</v>
      </c>
      <c r="J45" s="65">
        <f>REKOMENDASI!D91</f>
        <v>0</v>
      </c>
    </row>
    <row r="46" spans="4:10" x14ac:dyDescent="0.25">
      <c r="D46" s="73" t="str">
        <f>REKOMENDASI!B76</f>
        <v>Analisis dan Keamanan Pangan</v>
      </c>
      <c r="E46" s="65">
        <f>REKOMENDASI!C76</f>
        <v>2</v>
      </c>
      <c r="F46" s="65">
        <f>REKOMENDASI!D76</f>
        <v>0</v>
      </c>
      <c r="G46" s="73"/>
      <c r="H46" s="73" t="str">
        <f>REKOMENDASI!B92</f>
        <v>Praktikum Farmakologi Toksikologi II</v>
      </c>
      <c r="I46" s="65">
        <f>REKOMENDASI!C92</f>
        <v>1</v>
      </c>
      <c r="J46" s="65">
        <f>REKOMENDASI!D92</f>
        <v>0</v>
      </c>
    </row>
    <row r="47" spans="4:10" x14ac:dyDescent="0.25">
      <c r="D47" s="73" t="str">
        <f>REKOMENDASI!B77</f>
        <v>Farmakologi Toksikologi I</v>
      </c>
      <c r="E47" s="65">
        <f>REKOMENDASI!C77</f>
        <v>2</v>
      </c>
      <c r="F47" s="65">
        <f>REKOMENDASI!D77</f>
        <v>0</v>
      </c>
      <c r="G47" s="73"/>
      <c r="H47" s="73" t="str">
        <f>REKOMENDASI!B93</f>
        <v>Teknologi Sediaan Solida</v>
      </c>
      <c r="I47" s="65">
        <f>REKOMENDASI!C93</f>
        <v>2</v>
      </c>
      <c r="J47" s="65">
        <f>REKOMENDASI!D93</f>
        <v>0</v>
      </c>
    </row>
    <row r="48" spans="4:10" x14ac:dyDescent="0.25">
      <c r="D48" s="73" t="str">
        <f>REKOMENDASI!B78</f>
        <v>Teknologi Sediaan Likuida dan Semisolida</v>
      </c>
      <c r="E48" s="65">
        <f>REKOMENDASI!C78</f>
        <v>3</v>
      </c>
      <c r="F48" s="65">
        <f>REKOMENDASI!D78</f>
        <v>0</v>
      </c>
      <c r="G48" s="73"/>
      <c r="H48" s="73" t="str">
        <f>REKOMENDASI!B94</f>
        <v>Praktikum Sediaan Solida</v>
      </c>
      <c r="I48" s="65">
        <f>REKOMENDASI!C94</f>
        <v>1</v>
      </c>
      <c r="J48" s="65">
        <f>REKOMENDASI!D94</f>
        <v>0</v>
      </c>
    </row>
    <row r="49" spans="4:10" x14ac:dyDescent="0.25">
      <c r="D49" s="73" t="str">
        <f>REKOMENDASI!B79</f>
        <v>Fitokimia</v>
      </c>
      <c r="E49" s="65">
        <f>REKOMENDASI!C79</f>
        <v>3</v>
      </c>
      <c r="F49" s="65">
        <f>REKOMENDASI!D79</f>
        <v>0</v>
      </c>
      <c r="G49" s="73"/>
      <c r="H49" s="73" t="str">
        <f>REKOMENDASI!B95</f>
        <v>Bioteknologi</v>
      </c>
      <c r="I49" s="65">
        <f>REKOMENDASI!C95</f>
        <v>2</v>
      </c>
      <c r="J49" s="65">
        <f>REKOMENDASI!D95</f>
        <v>0</v>
      </c>
    </row>
    <row r="50" spans="4:10" x14ac:dyDescent="0.25">
      <c r="D50" s="73" t="str">
        <f>REKOMENDASI!B80</f>
        <v>Praktikum Farmakologi Toksikologi I</v>
      </c>
      <c r="E50" s="65">
        <f>REKOMENDASI!C80</f>
        <v>1</v>
      </c>
      <c r="F50" s="65">
        <f>REKOMENDASI!D80</f>
        <v>0</v>
      </c>
      <c r="G50" s="73"/>
      <c r="H50" s="73" t="str">
        <f>REKOMENDASI!B96</f>
        <v>Farmakoterapi</v>
      </c>
      <c r="I50" s="65">
        <f>REKOMENDASI!C96</f>
        <v>2</v>
      </c>
      <c r="J50" s="65">
        <f>REKOMENDASI!D96</f>
        <v>0</v>
      </c>
    </row>
    <row r="51" spans="4:10" x14ac:dyDescent="0.25">
      <c r="D51" s="73" t="str">
        <f>REKOMENDASI!B81</f>
        <v>Praktikum Kimia Farmasi Analisis</v>
      </c>
      <c r="E51" s="65">
        <f>REKOMENDASI!C81</f>
        <v>1</v>
      </c>
      <c r="F51" s="65">
        <f>REKOMENDASI!D81</f>
        <v>0</v>
      </c>
      <c r="G51" s="73"/>
      <c r="H51" s="73" t="str">
        <f>REKOMENDASI!B97</f>
        <v>Kimia Medisinal</v>
      </c>
      <c r="I51" s="65">
        <f>REKOMENDASI!C97</f>
        <v>2</v>
      </c>
      <c r="J51" s="65">
        <f>REKOMENDASI!D97</f>
        <v>0</v>
      </c>
    </row>
    <row r="52" spans="4:10" x14ac:dyDescent="0.25">
      <c r="D52" s="73" t="str">
        <f>REKOMENDASI!B82</f>
        <v>Praktikum Tek.Sediaan Likuida &amp; Semisolida</v>
      </c>
      <c r="E52" s="65">
        <f>REKOMENDASI!C82</f>
        <v>2</v>
      </c>
      <c r="F52" s="65">
        <f>REKOMENDASI!D82</f>
        <v>0</v>
      </c>
      <c r="G52" s="73"/>
      <c r="H52" s="73" t="str">
        <f>REKOMENDASI!B98</f>
        <v>Imunologi</v>
      </c>
      <c r="I52" s="65">
        <f>REKOMENDASI!C98</f>
        <v>2</v>
      </c>
      <c r="J52" s="65">
        <f>REKOMENDASI!D98</f>
        <v>0</v>
      </c>
    </row>
    <row r="53" spans="4:10" x14ac:dyDescent="0.25">
      <c r="D53" s="73" t="str">
        <f>REKOMENDASI!B83</f>
        <v>Praktikum Fitokimia</v>
      </c>
      <c r="E53" s="65">
        <f>REKOMENDASI!C83</f>
        <v>1</v>
      </c>
      <c r="F53" s="65">
        <f>REKOMENDASI!D83</f>
        <v>0</v>
      </c>
      <c r="G53" s="73"/>
      <c r="H53" s="73" t="str">
        <f>REKOMENDASI!B99</f>
        <v>Metode Analisis Instrumen</v>
      </c>
      <c r="I53" s="65">
        <f>REKOMENDASI!C99</f>
        <v>2</v>
      </c>
      <c r="J53" s="65">
        <f>REKOMENDASI!D99</f>
        <v>0</v>
      </c>
    </row>
    <row r="54" spans="4:10" x14ac:dyDescent="0.25">
      <c r="D54" s="74" t="str">
        <f>REKOMENDASI!B84</f>
        <v>TOTAL SKS</v>
      </c>
      <c r="E54" s="70">
        <f>REKOMENDASI!C84</f>
        <v>20</v>
      </c>
      <c r="F54" s="70"/>
      <c r="G54" s="73"/>
      <c r="H54" s="73" t="str">
        <f>REKOMENDASI!B100</f>
        <v>Praktikum Metode Analisis Instrumen</v>
      </c>
      <c r="I54" s="65">
        <f>REKOMENDASI!C100</f>
        <v>1</v>
      </c>
      <c r="J54" s="65">
        <f>REKOMENDASI!D100</f>
        <v>0</v>
      </c>
    </row>
    <row r="55" spans="4:10" x14ac:dyDescent="0.25">
      <c r="D55" s="75" t="str">
        <f>REKOMENDASI!B85</f>
        <v>IPK</v>
      </c>
      <c r="E55" s="72">
        <f>REKOMENDASI!C85</f>
        <v>0</v>
      </c>
      <c r="F55" s="43"/>
      <c r="G55" s="73"/>
      <c r="H55" s="74" t="str">
        <f>REKOMENDASI!B101</f>
        <v>TOTAL SKS</v>
      </c>
      <c r="I55" s="70">
        <f>REKOMENDASI!C101</f>
        <v>20</v>
      </c>
      <c r="J55" s="70"/>
    </row>
    <row r="56" spans="4:10" x14ac:dyDescent="0.25">
      <c r="D56" s="73"/>
      <c r="E56" s="65"/>
      <c r="F56" s="65"/>
      <c r="G56" s="73"/>
      <c r="H56" s="75" t="str">
        <f>REKOMENDASI!B102</f>
        <v>IPK</v>
      </c>
      <c r="I56" s="72">
        <f>REKOMENDASI!C102</f>
        <v>0</v>
      </c>
      <c r="J56" s="43"/>
    </row>
    <row r="57" spans="4:10" x14ac:dyDescent="0.25">
      <c r="D57" s="73"/>
      <c r="E57" s="65"/>
      <c r="F57" s="65"/>
      <c r="G57" s="73"/>
      <c r="H57" s="73"/>
      <c r="I57" s="65"/>
      <c r="J57" s="65"/>
    </row>
    <row r="58" spans="4:10" x14ac:dyDescent="0.25">
      <c r="D58" s="246" t="s">
        <v>81</v>
      </c>
      <c r="E58" s="246"/>
      <c r="F58" s="246"/>
      <c r="G58" s="73"/>
      <c r="H58" s="246" t="s">
        <v>90</v>
      </c>
      <c r="I58" s="246"/>
      <c r="J58" s="246"/>
    </row>
    <row r="59" spans="4:10" x14ac:dyDescent="0.25">
      <c r="D59" s="66" t="s">
        <v>8</v>
      </c>
      <c r="E59" s="63" t="s">
        <v>9</v>
      </c>
      <c r="F59" s="63" t="s">
        <v>10</v>
      </c>
      <c r="G59" s="73"/>
      <c r="H59" s="66" t="s">
        <v>8</v>
      </c>
      <c r="I59" s="63" t="s">
        <v>9</v>
      </c>
      <c r="J59" s="63" t="s">
        <v>10</v>
      </c>
    </row>
    <row r="60" spans="4:10" x14ac:dyDescent="0.25">
      <c r="D60" s="73" t="str">
        <f>REKOMENDASI!B106</f>
        <v>PAI Islam dan Disiplin Ilmu</v>
      </c>
      <c r="E60" s="65">
        <f>REKOMENDASI!C106</f>
        <v>1</v>
      </c>
      <c r="F60" s="65">
        <f>REKOMENDASI!D106</f>
        <v>0</v>
      </c>
      <c r="G60" s="73"/>
      <c r="H60" s="73" t="str">
        <f>REKOMENDASI!B128</f>
        <v>Tugas Akhir: Skripsi</v>
      </c>
      <c r="I60" s="65">
        <f>REKOMENDASI!C128</f>
        <v>4</v>
      </c>
      <c r="J60" s="65">
        <f>REKOMENDASI!D128</f>
        <v>0</v>
      </c>
    </row>
    <row r="61" spans="4:10" x14ac:dyDescent="0.25">
      <c r="D61" s="73" t="str">
        <f>REKOMENDASI!B107</f>
        <v>Kimia Klinik</v>
      </c>
      <c r="E61" s="65">
        <f>REKOMENDASI!C107</f>
        <v>2</v>
      </c>
      <c r="F61" s="65">
        <f>REKOMENDASI!D107</f>
        <v>0</v>
      </c>
      <c r="G61" s="73"/>
      <c r="H61" s="73" t="str">
        <f>REKOMENDASI!B129</f>
        <v>Fitofarmaka</v>
      </c>
      <c r="I61" s="65">
        <f>REKOMENDASI!C129</f>
        <v>2</v>
      </c>
      <c r="J61" s="65">
        <f>REKOMENDASI!D129</f>
        <v>0</v>
      </c>
    </row>
    <row r="62" spans="4:10" x14ac:dyDescent="0.25">
      <c r="D62" s="73" t="str">
        <f>REKOMENDASI!B108</f>
        <v>Praktikum Kimia Klinik</v>
      </c>
      <c r="E62" s="65">
        <f>REKOMENDASI!C108</f>
        <v>1</v>
      </c>
      <c r="F62" s="65">
        <f>REKOMENDASI!D108</f>
        <v>0</v>
      </c>
      <c r="G62" s="73"/>
      <c r="H62" s="73" t="str">
        <f>REKOMENDASI!B130</f>
        <v>Farmasi Industri</v>
      </c>
      <c r="I62" s="65">
        <f>REKOMENDASI!C130</f>
        <v>2</v>
      </c>
      <c r="J62" s="65">
        <f>REKOMENDASI!D130</f>
        <v>0</v>
      </c>
    </row>
    <row r="63" spans="4:10" x14ac:dyDescent="0.25">
      <c r="D63" s="73" t="str">
        <f>REKOMENDASI!B109</f>
        <v>Biofarmasi</v>
      </c>
      <c r="E63" s="65">
        <f>REKOMENDASI!C109</f>
        <v>2</v>
      </c>
      <c r="F63" s="65">
        <f>REKOMENDASI!D109</f>
        <v>0</v>
      </c>
      <c r="G63" s="73"/>
      <c r="H63" s="73" t="str">
        <f>REKOMENDASI!B131</f>
        <v>Praktikum Tugas Akhir</v>
      </c>
      <c r="I63" s="65">
        <f>REKOMENDASI!C131</f>
        <v>1</v>
      </c>
      <c r="J63" s="65">
        <f>REKOMENDASI!D131</f>
        <v>0</v>
      </c>
    </row>
    <row r="64" spans="4:10" x14ac:dyDescent="0.25">
      <c r="D64" s="73" t="str">
        <f>REKOMENDASI!B110</f>
        <v>Farmakokinetika</v>
      </c>
      <c r="E64" s="65">
        <f>REKOMENDASI!C110</f>
        <v>2</v>
      </c>
      <c r="F64" s="65">
        <f>REKOMENDASI!D110</f>
        <v>0</v>
      </c>
      <c r="G64" s="73"/>
      <c r="H64" s="73" t="str">
        <f>REKOMENDASI!B132</f>
        <v>Sidang Sarjana</v>
      </c>
      <c r="I64" s="65">
        <f>REKOMENDASI!C132</f>
        <v>1</v>
      </c>
      <c r="J64" s="65">
        <f>REKOMENDASI!D132</f>
        <v>0</v>
      </c>
    </row>
    <row r="65" spans="4:10" x14ac:dyDescent="0.25">
      <c r="D65" s="73" t="str">
        <f>REKOMENDASI!B111</f>
        <v>Praktikum Biofarmasi dan Farmakokinetika</v>
      </c>
      <c r="E65" s="65">
        <f>REKOMENDASI!C111</f>
        <v>1</v>
      </c>
      <c r="F65" s="65">
        <f>REKOMENDASI!D111</f>
        <v>0</v>
      </c>
      <c r="G65" s="73"/>
      <c r="H65" s="73" t="str">
        <f>REKOMENDASI!B133</f>
        <v>Kapita Selekta Farmasi</v>
      </c>
      <c r="I65" s="65">
        <f>REKOMENDASI!C133</f>
        <v>2</v>
      </c>
      <c r="J65" s="65">
        <f>REKOMENDASI!D133</f>
        <v>0</v>
      </c>
    </row>
    <row r="66" spans="4:10" x14ac:dyDescent="0.25">
      <c r="D66" s="73" t="str">
        <f>REKOMENDASI!B112</f>
        <v>Tugas Akhir: Usulan Penelitian</v>
      </c>
      <c r="E66" s="65">
        <f>REKOMENDASI!C112</f>
        <v>2</v>
      </c>
      <c r="F66" s="65">
        <f>REKOMENDASI!D112</f>
        <v>0</v>
      </c>
      <c r="G66" s="73"/>
      <c r="H66" s="73" t="str">
        <f>REKOMENDASI!B134</f>
        <v>Manajemen dan Kewirausahaan</v>
      </c>
      <c r="I66" s="65">
        <f>REKOMENDASI!C134</f>
        <v>2</v>
      </c>
      <c r="J66" s="65">
        <f>REKOMENDASI!D134</f>
        <v>0</v>
      </c>
    </row>
    <row r="67" spans="4:10" x14ac:dyDescent="0.25">
      <c r="D67" s="73" t="str">
        <f>REKOMENDASI!B113</f>
        <v>Pengembangan &amp; Validasi Metode Analisis</v>
      </c>
      <c r="E67" s="65">
        <f>REKOMENDASI!C113</f>
        <v>2</v>
      </c>
      <c r="F67" s="65">
        <f>REKOMENDASI!D113</f>
        <v>0</v>
      </c>
      <c r="G67" s="73"/>
      <c r="H67" s="73" t="str">
        <f>REKOMENDASI!B135</f>
        <v>PILIHAN 1</v>
      </c>
      <c r="I67" s="65">
        <f>REKOMENDASI!C135</f>
        <v>2</v>
      </c>
      <c r="J67" s="65">
        <f>REKOMENDASI!D135</f>
        <v>0</v>
      </c>
    </row>
    <row r="68" spans="4:10" x14ac:dyDescent="0.25">
      <c r="D68" s="73" t="str">
        <f>REKOMENDASI!B114</f>
        <v>Teknologi Bahan Alam</v>
      </c>
      <c r="E68" s="65">
        <f>REKOMENDASI!C114</f>
        <v>2</v>
      </c>
      <c r="F68" s="65">
        <f>REKOMENDASI!D114</f>
        <v>0</v>
      </c>
      <c r="G68" s="73"/>
      <c r="H68" s="73" t="str">
        <f>REKOMENDASI!B136</f>
        <v>PILIHAN 2</v>
      </c>
      <c r="I68" s="65">
        <f>REKOMENDASI!C136</f>
        <v>2</v>
      </c>
      <c r="J68" s="65">
        <f>REKOMENDASI!D136</f>
        <v>0</v>
      </c>
    </row>
    <row r="69" spans="4:10" x14ac:dyDescent="0.25">
      <c r="D69" s="73" t="str">
        <f>REKOMENDASI!B115</f>
        <v>PILIHAN 1</v>
      </c>
      <c r="E69" s="65">
        <f>REKOMENDASI!C115</f>
        <v>2</v>
      </c>
      <c r="F69" s="65">
        <f>REKOMENDASI!D115</f>
        <v>0</v>
      </c>
      <c r="G69" s="73"/>
      <c r="H69" s="73">
        <f>REKOMENDASI!B137</f>
        <v>0</v>
      </c>
      <c r="I69" s="65">
        <f>REKOMENDASI!C137</f>
        <v>0</v>
      </c>
      <c r="J69" s="65">
        <f>REKOMENDASI!D137</f>
        <v>0</v>
      </c>
    </row>
    <row r="70" spans="4:10" x14ac:dyDescent="0.25">
      <c r="D70" s="73" t="str">
        <f>REKOMENDASI!B116</f>
        <v>PILIHAN 2</v>
      </c>
      <c r="E70" s="65">
        <f>REKOMENDASI!C116</f>
        <v>2</v>
      </c>
      <c r="F70" s="65">
        <f>REKOMENDASI!D116</f>
        <v>0</v>
      </c>
      <c r="G70" s="73"/>
      <c r="H70" s="73">
        <f>REKOMENDASI!B138</f>
        <v>0</v>
      </c>
      <c r="I70" s="65">
        <f>REKOMENDASI!C138</f>
        <v>0</v>
      </c>
      <c r="J70" s="65">
        <f>REKOMENDASI!D138</f>
        <v>0</v>
      </c>
    </row>
    <row r="71" spans="4:10" x14ac:dyDescent="0.25">
      <c r="D71" s="73">
        <f>REKOMENDASI!B117</f>
        <v>0</v>
      </c>
      <c r="E71" s="65">
        <f>REKOMENDASI!C117</f>
        <v>0</v>
      </c>
      <c r="F71" s="65">
        <f>REKOMENDASI!D117</f>
        <v>0</v>
      </c>
      <c r="G71" s="73"/>
      <c r="H71" s="73">
        <f>REKOMENDASI!B139</f>
        <v>0</v>
      </c>
      <c r="I71" s="65">
        <f>REKOMENDASI!C139</f>
        <v>0</v>
      </c>
      <c r="J71" s="65">
        <f>REKOMENDASI!D139</f>
        <v>0</v>
      </c>
    </row>
    <row r="72" spans="4:10" x14ac:dyDescent="0.25">
      <c r="D72" s="73">
        <f>REKOMENDASI!B118</f>
        <v>0</v>
      </c>
      <c r="E72" s="65">
        <f>REKOMENDASI!C118</f>
        <v>0</v>
      </c>
      <c r="F72" s="65">
        <f>REKOMENDASI!D118</f>
        <v>0</v>
      </c>
      <c r="G72" s="73"/>
      <c r="H72" s="73">
        <f>REKOMENDASI!B140</f>
        <v>0</v>
      </c>
      <c r="I72" s="65">
        <f>REKOMENDASI!C140</f>
        <v>0</v>
      </c>
      <c r="J72" s="65">
        <f>REKOMENDASI!D140</f>
        <v>0</v>
      </c>
    </row>
    <row r="73" spans="4:10" x14ac:dyDescent="0.25">
      <c r="D73" s="73">
        <f>REKOMENDASI!B119</f>
        <v>0</v>
      </c>
      <c r="E73" s="65">
        <f>REKOMENDASI!C119</f>
        <v>0</v>
      </c>
      <c r="F73" s="65">
        <f>REKOMENDASI!D119</f>
        <v>0</v>
      </c>
      <c r="G73" s="73"/>
      <c r="H73" s="73">
        <f>REKOMENDASI!B141</f>
        <v>0</v>
      </c>
      <c r="I73" s="65">
        <f>REKOMENDASI!C141</f>
        <v>0</v>
      </c>
      <c r="J73" s="65">
        <f>REKOMENDASI!D141</f>
        <v>0</v>
      </c>
    </row>
    <row r="74" spans="4:10" x14ac:dyDescent="0.25">
      <c r="D74" s="73">
        <f>REKOMENDASI!B120</f>
        <v>0</v>
      </c>
      <c r="E74" s="65">
        <f>REKOMENDASI!C120</f>
        <v>0</v>
      </c>
      <c r="F74" s="65">
        <f>REKOMENDASI!D120</f>
        <v>0</v>
      </c>
      <c r="G74" s="73"/>
      <c r="H74" s="74" t="str">
        <f>REKOMENDASI!B142</f>
        <v>TOTAL SKS</v>
      </c>
      <c r="I74" s="70">
        <f>REKOMENDASI!C142</f>
        <v>18</v>
      </c>
      <c r="J74" s="70">
        <f>REKOMENDASI!D142</f>
        <v>0</v>
      </c>
    </row>
    <row r="75" spans="4:10" x14ac:dyDescent="0.25">
      <c r="D75" s="73">
        <f>REKOMENDASI!B121</f>
        <v>0</v>
      </c>
      <c r="E75" s="65">
        <f>REKOMENDASI!C121</f>
        <v>0</v>
      </c>
      <c r="F75" s="65">
        <f>REKOMENDASI!D121</f>
        <v>0</v>
      </c>
      <c r="G75" s="73"/>
      <c r="H75" s="75" t="str">
        <f>REKOMENDASI!B143</f>
        <v>IPK</v>
      </c>
      <c r="I75" s="72">
        <f>REKOMENDASI!C143</f>
        <v>0</v>
      </c>
      <c r="J75" s="165">
        <f>REKOMENDASI!D143</f>
        <v>0</v>
      </c>
    </row>
    <row r="76" spans="4:10" x14ac:dyDescent="0.25">
      <c r="D76" s="73">
        <f>REKOMENDASI!B122</f>
        <v>0</v>
      </c>
      <c r="E76" s="65">
        <f>REKOMENDASI!C122</f>
        <v>0</v>
      </c>
      <c r="F76" s="65">
        <f>REKOMENDASI!D122</f>
        <v>0</v>
      </c>
      <c r="G76" s="73"/>
      <c r="H76" s="73"/>
      <c r="I76" s="65"/>
      <c r="J76" s="65"/>
    </row>
    <row r="77" spans="4:10" x14ac:dyDescent="0.25">
      <c r="D77" s="74" t="str">
        <f>REKOMENDASI!B123</f>
        <v>TOTAL SKS</v>
      </c>
      <c r="E77" s="70">
        <f>REKOMENDASI!C123</f>
        <v>19</v>
      </c>
      <c r="F77" s="70"/>
      <c r="G77" s="79"/>
      <c r="H77" s="73"/>
      <c r="I77" s="65"/>
      <c r="J77" s="65"/>
    </row>
    <row r="78" spans="4:10" x14ac:dyDescent="0.25">
      <c r="D78" s="76" t="str">
        <f>REKOMENDASI!B124</f>
        <v>IPK</v>
      </c>
      <c r="E78" s="69">
        <f>REKOMENDASI!C124</f>
        <v>0</v>
      </c>
      <c r="F78" s="71"/>
      <c r="G78" s="80"/>
      <c r="H78" s="73"/>
      <c r="I78" s="65"/>
      <c r="J78" s="65"/>
    </row>
    <row r="79" spans="4:10" x14ac:dyDescent="0.25">
      <c r="H79" s="73"/>
      <c r="I79" s="65"/>
      <c r="J79" s="65"/>
    </row>
    <row r="80" spans="4:10" x14ac:dyDescent="0.25">
      <c r="D80" s="67" t="s">
        <v>169</v>
      </c>
      <c r="E80" s="68">
        <f>REKOMENDASI!C145</f>
        <v>0</v>
      </c>
      <c r="H80" s="73"/>
      <c r="I80" s="65"/>
      <c r="J80" s="65"/>
    </row>
    <row r="81" spans="4:8" x14ac:dyDescent="0.25">
      <c r="D81" s="77" t="s">
        <v>170</v>
      </c>
      <c r="E81" s="29">
        <f>REKOMENDASI!C146</f>
        <v>0</v>
      </c>
    </row>
    <row r="82" spans="4:8" x14ac:dyDescent="0.25">
      <c r="D82" s="77" t="s">
        <v>133</v>
      </c>
      <c r="E82" s="29">
        <f>REKOMENDASI!C147</f>
        <v>151</v>
      </c>
    </row>
    <row r="83" spans="4:8" x14ac:dyDescent="0.25">
      <c r="D83" s="78" t="s">
        <v>171</v>
      </c>
      <c r="E83" s="69" t="e">
        <f>REKOMENDASI!C149</f>
        <v>#DIV/0!</v>
      </c>
    </row>
    <row r="84" spans="4:8" x14ac:dyDescent="0.25">
      <c r="D84" s="77"/>
      <c r="E84" s="81"/>
    </row>
    <row r="86" spans="4:8" x14ac:dyDescent="0.25">
      <c r="D86" s="29" t="s">
        <v>172</v>
      </c>
      <c r="H86" s="29" t="s">
        <v>173</v>
      </c>
    </row>
    <row r="91" spans="4:8" x14ac:dyDescent="0.25">
      <c r="D91" s="121">
        <f>D5</f>
        <v>0</v>
      </c>
      <c r="E91" s="112"/>
      <c r="F91" s="112"/>
      <c r="G91" s="120"/>
      <c r="H91" s="121">
        <f>D3</f>
        <v>0</v>
      </c>
    </row>
    <row r="92" spans="4:8" x14ac:dyDescent="0.25">
      <c r="D92" s="121" t="str">
        <f>D6</f>
        <v xml:space="preserve"> </v>
      </c>
      <c r="E92" s="112"/>
      <c r="F92" s="112"/>
      <c r="G92" s="120"/>
      <c r="H92" s="153">
        <f>D4</f>
        <v>0</v>
      </c>
    </row>
  </sheetData>
  <sheetProtection selectLockedCells="1"/>
  <mergeCells count="10">
    <mergeCell ref="D41:F41"/>
    <mergeCell ref="H41:J41"/>
    <mergeCell ref="D58:F58"/>
    <mergeCell ref="H58:J58"/>
    <mergeCell ref="B1:J1"/>
    <mergeCell ref="B2:J2"/>
    <mergeCell ref="D8:F8"/>
    <mergeCell ref="H8:J8"/>
    <mergeCell ref="D24:F24"/>
    <mergeCell ref="H24:J24"/>
  </mergeCells>
  <pageMargins left="0.24" right="0.48" top="0.24" bottom="0.19" header="0.23" footer="0.18"/>
  <pageSetup paperSize="9" scale="78" orientation="landscape" horizontalDpi="1200" verticalDpi="1200" r:id="rId1"/>
  <rowBreaks count="1" manualBreakCount="1">
    <brk id="40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filterMode="1"/>
  <dimension ref="B2:G150"/>
  <sheetViews>
    <sheetView topLeftCell="A102" workbookViewId="0">
      <selection activeCell="E150" sqref="E150"/>
    </sheetView>
  </sheetViews>
  <sheetFormatPr defaultRowHeight="15" x14ac:dyDescent="0.25"/>
  <cols>
    <col min="2" max="2" width="40.85546875" bestFit="1" customWidth="1"/>
    <col min="4" max="4" width="5.42578125" style="162" customWidth="1"/>
    <col min="5" max="5" width="24.28515625" bestFit="1" customWidth="1"/>
    <col min="6" max="6" width="6.7109375" hidden="1" customWidth="1"/>
    <col min="7" max="7" width="7.42578125" hidden="1" customWidth="1"/>
    <col min="8" max="10" width="0" hidden="1" customWidth="1"/>
  </cols>
  <sheetData>
    <row r="2" spans="2:6" x14ac:dyDescent="0.25">
      <c r="C2" s="184" t="s">
        <v>220</v>
      </c>
      <c r="D2" s="22" t="s">
        <v>3</v>
      </c>
      <c r="E2" s="185">
        <f>GANJIL!D3</f>
        <v>0</v>
      </c>
    </row>
    <row r="3" spans="2:6" x14ac:dyDescent="0.25">
      <c r="C3" s="184" t="s">
        <v>5</v>
      </c>
      <c r="D3" s="22" t="s">
        <v>3</v>
      </c>
      <c r="E3" s="186">
        <f>GANJIL!D4</f>
        <v>0</v>
      </c>
    </row>
    <row r="6" spans="2:6" x14ac:dyDescent="0.25">
      <c r="B6" s="248" t="s">
        <v>176</v>
      </c>
      <c r="C6" s="248"/>
      <c r="D6" s="248"/>
      <c r="E6" s="248"/>
    </row>
    <row r="8" spans="2:6" x14ac:dyDescent="0.25">
      <c r="B8" s="169" t="str">
        <f>GANJIL!B8</f>
        <v>SEMESTER 1</v>
      </c>
      <c r="C8" s="249" t="str">
        <f>GANJIL!C9</f>
        <v>SKS</v>
      </c>
      <c r="D8" s="249" t="str">
        <f>GANJIL!D9</f>
        <v>nilai</v>
      </c>
      <c r="E8" s="249" t="str">
        <f>GANJIL!L8</f>
        <v>STATUS LULUS</v>
      </c>
      <c r="F8" s="169"/>
    </row>
    <row r="9" spans="2:6" x14ac:dyDescent="0.25">
      <c r="B9" s="170" t="str">
        <f>GANJIL!B9</f>
        <v>Matakuliah</v>
      </c>
      <c r="C9" s="217"/>
      <c r="D9" s="217"/>
      <c r="E9" s="217"/>
      <c r="F9" s="170">
        <v>1</v>
      </c>
    </row>
    <row r="10" spans="2:6" x14ac:dyDescent="0.25">
      <c r="B10" t="str">
        <f>GANJIL!B10</f>
        <v>PAI Aqidah</v>
      </c>
      <c r="C10">
        <f>GANJIL!C10</f>
        <v>1</v>
      </c>
      <c r="D10" s="162">
        <f>GANJIL!D10</f>
        <v>0</v>
      </c>
      <c r="E10" t="str">
        <f>GANJIL!L10</f>
        <v>belum</v>
      </c>
      <c r="F10" t="str">
        <f>E10</f>
        <v>belum</v>
      </c>
    </row>
    <row r="11" spans="2:6" x14ac:dyDescent="0.25">
      <c r="B11" t="str">
        <f>GANJIL!B11</f>
        <v>Bahasa Arab I</v>
      </c>
      <c r="C11">
        <f>GANJIL!C11</f>
        <v>2</v>
      </c>
      <c r="D11" s="162">
        <f>GANJIL!D11</f>
        <v>0</v>
      </c>
      <c r="E11" t="str">
        <f>GANJIL!L11</f>
        <v>belum</v>
      </c>
      <c r="F11" t="str">
        <f t="shared" ref="F11:F74" si="0">E11</f>
        <v>belum</v>
      </c>
    </row>
    <row r="12" spans="2:6" x14ac:dyDescent="0.25">
      <c r="B12" t="str">
        <f>GANJIL!B12</f>
        <v>Matematika Dasar</v>
      </c>
      <c r="C12">
        <f>GANJIL!C12</f>
        <v>3</v>
      </c>
      <c r="D12" s="162">
        <f>GANJIL!D12</f>
        <v>0</v>
      </c>
      <c r="E12" t="str">
        <f>GANJIL!L12</f>
        <v>belum</v>
      </c>
      <c r="F12" t="str">
        <f t="shared" si="0"/>
        <v>belum</v>
      </c>
    </row>
    <row r="13" spans="2:6" x14ac:dyDescent="0.25">
      <c r="B13" t="str">
        <f>GANJIL!B13</f>
        <v>Fisika Dasar I</v>
      </c>
      <c r="C13">
        <f>GANJIL!C13</f>
        <v>2</v>
      </c>
      <c r="D13" s="162">
        <f>GANJIL!D13</f>
        <v>0</v>
      </c>
      <c r="E13" t="str">
        <f>GANJIL!L13</f>
        <v>belum</v>
      </c>
      <c r="F13" t="str">
        <f t="shared" si="0"/>
        <v>belum</v>
      </c>
    </row>
    <row r="14" spans="2:6" x14ac:dyDescent="0.25">
      <c r="B14" t="str">
        <f>GANJIL!B14</f>
        <v>Kimia Dasar</v>
      </c>
      <c r="C14">
        <f>GANJIL!C14</f>
        <v>2</v>
      </c>
      <c r="D14" s="162">
        <f>GANJIL!D14</f>
        <v>0</v>
      </c>
      <c r="E14" t="str">
        <f>GANJIL!L14</f>
        <v>belum</v>
      </c>
      <c r="F14" t="str">
        <f t="shared" si="0"/>
        <v>belum</v>
      </c>
    </row>
    <row r="15" spans="2:6" x14ac:dyDescent="0.25">
      <c r="B15" t="str">
        <f>GANJIL!B15</f>
        <v>Bahasa Indonesia</v>
      </c>
      <c r="C15">
        <f>GANJIL!C15</f>
        <v>2</v>
      </c>
      <c r="D15" s="162">
        <f>GANJIL!D15</f>
        <v>0</v>
      </c>
      <c r="E15" t="str">
        <f>GANJIL!L15</f>
        <v>belum</v>
      </c>
      <c r="F15" t="str">
        <f t="shared" si="0"/>
        <v>belum</v>
      </c>
    </row>
    <row r="16" spans="2:6" x14ac:dyDescent="0.25">
      <c r="B16" t="str">
        <f>GANJIL!B16</f>
        <v>Pengantar Farmasi Islam</v>
      </c>
      <c r="C16">
        <f>GANJIL!C16</f>
        <v>2</v>
      </c>
      <c r="D16" s="162">
        <f>GANJIL!D16</f>
        <v>0</v>
      </c>
      <c r="E16" t="str">
        <f>GANJIL!L16</f>
        <v>belum</v>
      </c>
      <c r="F16" t="str">
        <f t="shared" si="0"/>
        <v>belum</v>
      </c>
    </row>
    <row r="17" spans="2:6" x14ac:dyDescent="0.25">
      <c r="B17" t="str">
        <f>GANJIL!B17</f>
        <v>Biologi Sel</v>
      </c>
      <c r="C17">
        <f>GANJIL!C17</f>
        <v>2</v>
      </c>
      <c r="D17" s="162">
        <f>GANJIL!D17</f>
        <v>0</v>
      </c>
      <c r="E17" t="str">
        <f>GANJIL!L17</f>
        <v>belum</v>
      </c>
      <c r="F17" t="str">
        <f t="shared" si="0"/>
        <v>belum</v>
      </c>
    </row>
    <row r="18" spans="2:6" x14ac:dyDescent="0.25">
      <c r="B18" t="str">
        <f>GANJIL!B18</f>
        <v>Praktikum Fisika Dasar</v>
      </c>
      <c r="C18">
        <f>GANJIL!C18</f>
        <v>1</v>
      </c>
      <c r="D18" s="162">
        <f>GANJIL!D18</f>
        <v>0</v>
      </c>
      <c r="E18" t="str">
        <f>GANJIL!L18</f>
        <v>belum</v>
      </c>
      <c r="F18" t="str">
        <f t="shared" si="0"/>
        <v>belum</v>
      </c>
    </row>
    <row r="19" spans="2:6" x14ac:dyDescent="0.25">
      <c r="B19" t="str">
        <f>GANJIL!B19</f>
        <v>Praktikum Kimia Dasar</v>
      </c>
      <c r="C19">
        <f>GANJIL!C19</f>
        <v>1</v>
      </c>
      <c r="D19" s="162">
        <f>GANJIL!D19</f>
        <v>0</v>
      </c>
      <c r="E19" t="str">
        <f>GANJIL!L19</f>
        <v>belum</v>
      </c>
      <c r="F19" t="str">
        <f t="shared" si="0"/>
        <v>belum</v>
      </c>
    </row>
    <row r="20" spans="2:6" x14ac:dyDescent="0.25">
      <c r="B20" s="167" t="str">
        <f>GANJIL!B20</f>
        <v>TOTAL SKS</v>
      </c>
      <c r="C20" s="167">
        <f>GANJIL!C20</f>
        <v>18</v>
      </c>
      <c r="F20">
        <v>1</v>
      </c>
    </row>
    <row r="21" spans="2:6" x14ac:dyDescent="0.25">
      <c r="B21" s="167" t="str">
        <f>GANJIL!B21</f>
        <v>IPK</v>
      </c>
      <c r="C21" s="171">
        <f>GANJIL!C21</f>
        <v>0</v>
      </c>
      <c r="F21">
        <v>1</v>
      </c>
    </row>
    <row r="22" spans="2:6" x14ac:dyDescent="0.25">
      <c r="F22">
        <v>1</v>
      </c>
    </row>
    <row r="23" spans="2:6" x14ac:dyDescent="0.25">
      <c r="B23" s="169" t="str">
        <f>GENAP!B23</f>
        <v>SEMESTER 2</v>
      </c>
      <c r="C23" s="249" t="str">
        <f>GENAP!C24</f>
        <v>SKS</v>
      </c>
      <c r="D23" s="249" t="str">
        <f>GENAP!D24</f>
        <v>nilai</v>
      </c>
      <c r="E23" s="249" t="str">
        <f>GENAP!L23</f>
        <v>STATUS LULUS</v>
      </c>
      <c r="F23" s="169">
        <v>1</v>
      </c>
    </row>
    <row r="24" spans="2:6" x14ac:dyDescent="0.25">
      <c r="B24" s="170" t="str">
        <f>GANJIL!B24</f>
        <v>Matakuliah</v>
      </c>
      <c r="C24" s="217"/>
      <c r="D24" s="217"/>
      <c r="E24" s="217"/>
      <c r="F24" s="170">
        <v>1</v>
      </c>
    </row>
    <row r="25" spans="2:6" x14ac:dyDescent="0.25">
      <c r="B25" t="str">
        <f>GENAP!B25</f>
        <v>Fisika Dasar 2</v>
      </c>
      <c r="C25">
        <f>GENAP!C25</f>
        <v>2</v>
      </c>
      <c r="D25" s="162">
        <f>GENAP!D25</f>
        <v>0</v>
      </c>
      <c r="E25" t="str">
        <f>GENAP!L25</f>
        <v>belum</v>
      </c>
      <c r="F25" t="str">
        <f t="shared" si="0"/>
        <v>belum</v>
      </c>
    </row>
    <row r="26" spans="2:6" x14ac:dyDescent="0.25">
      <c r="B26" t="str">
        <f>GENAP!B26</f>
        <v>Botani Farmasi</v>
      </c>
      <c r="C26">
        <f>GENAP!C26</f>
        <v>3</v>
      </c>
      <c r="D26" s="162">
        <f>GENAP!D26</f>
        <v>0</v>
      </c>
      <c r="E26" t="str">
        <f>GENAP!L26</f>
        <v>belum</v>
      </c>
      <c r="F26" t="str">
        <f t="shared" si="0"/>
        <v>belum</v>
      </c>
    </row>
    <row r="27" spans="2:6" x14ac:dyDescent="0.25">
      <c r="B27" t="str">
        <f>GENAP!B27</f>
        <v>Bahasa Inggris</v>
      </c>
      <c r="C27">
        <f>GENAP!C27</f>
        <v>2</v>
      </c>
      <c r="D27" s="162">
        <f>GENAP!D27</f>
        <v>0</v>
      </c>
      <c r="E27" t="str">
        <f>GENAP!L27</f>
        <v>belum</v>
      </c>
      <c r="F27" t="str">
        <f t="shared" si="0"/>
        <v>belum</v>
      </c>
    </row>
    <row r="28" spans="2:6" x14ac:dyDescent="0.25">
      <c r="B28" t="str">
        <f>GENAP!B28</f>
        <v>Kewarganegaraan</v>
      </c>
      <c r="C28">
        <f>GENAP!C28</f>
        <v>2</v>
      </c>
      <c r="D28" s="162">
        <f>GENAP!D28</f>
        <v>0</v>
      </c>
      <c r="E28" t="str">
        <f>GENAP!L28</f>
        <v>belum</v>
      </c>
      <c r="F28" t="str">
        <f t="shared" si="0"/>
        <v>belum</v>
      </c>
    </row>
    <row r="29" spans="2:6" x14ac:dyDescent="0.25">
      <c r="B29" t="str">
        <f>GENAP!B29</f>
        <v>Pesantren</v>
      </c>
      <c r="C29">
        <f>GENAP!C29</f>
        <v>0</v>
      </c>
      <c r="D29" s="162">
        <f>GENAP!D29</f>
        <v>0</v>
      </c>
      <c r="E29" t="str">
        <f>GENAP!L29</f>
        <v>belum</v>
      </c>
      <c r="F29" t="str">
        <f t="shared" si="0"/>
        <v>belum</v>
      </c>
    </row>
    <row r="30" spans="2:6" x14ac:dyDescent="0.25">
      <c r="B30" t="str">
        <f>GENAP!B30</f>
        <v>Kimia Analisis Dasar</v>
      </c>
      <c r="C30">
        <f>GENAP!C30</f>
        <v>2</v>
      </c>
      <c r="D30" s="162">
        <f>GENAP!D30</f>
        <v>0</v>
      </c>
      <c r="E30" t="str">
        <f>GENAP!L30</f>
        <v>belum</v>
      </c>
      <c r="F30" t="str">
        <f t="shared" si="0"/>
        <v>belum</v>
      </c>
    </row>
    <row r="31" spans="2:6" x14ac:dyDescent="0.25">
      <c r="B31" t="str">
        <f>GENAP!B31</f>
        <v>Anatomi Fisiologi Manusia I</v>
      </c>
      <c r="C31">
        <f>GENAP!C31</f>
        <v>2</v>
      </c>
      <c r="D31" s="162">
        <f>GENAP!D31</f>
        <v>0</v>
      </c>
      <c r="E31" t="str">
        <f>GENAP!L31</f>
        <v>belum</v>
      </c>
      <c r="F31" t="str">
        <f t="shared" si="0"/>
        <v>belum</v>
      </c>
    </row>
    <row r="32" spans="2:6" x14ac:dyDescent="0.25">
      <c r="B32" t="str">
        <f>GENAP!B32</f>
        <v>Kimia Fisika</v>
      </c>
      <c r="C32">
        <f>GENAP!C32</f>
        <v>2</v>
      </c>
      <c r="D32" s="162">
        <f>GENAP!D32</f>
        <v>0</v>
      </c>
      <c r="E32" t="str">
        <f>GENAP!L32</f>
        <v>belum</v>
      </c>
      <c r="F32" t="str">
        <f t="shared" si="0"/>
        <v>belum</v>
      </c>
    </row>
    <row r="33" spans="2:6" x14ac:dyDescent="0.25">
      <c r="B33" t="str">
        <f>GENAP!B33</f>
        <v>Bahasa Arab II</v>
      </c>
      <c r="C33">
        <f>GENAP!C33</f>
        <v>2</v>
      </c>
      <c r="D33" s="162">
        <f>GENAP!D33</f>
        <v>0</v>
      </c>
      <c r="E33" t="str">
        <f>GENAP!L33</f>
        <v>belum</v>
      </c>
      <c r="F33" t="str">
        <f t="shared" si="0"/>
        <v>belum</v>
      </c>
    </row>
    <row r="34" spans="2:6" x14ac:dyDescent="0.25">
      <c r="B34" t="str">
        <f>GENAP!B34</f>
        <v>Praktikum Botani Farmasi</v>
      </c>
      <c r="C34">
        <f>GENAP!C34</f>
        <v>1</v>
      </c>
      <c r="D34" s="162">
        <f>GENAP!D34</f>
        <v>0</v>
      </c>
      <c r="E34" t="str">
        <f>GENAP!L34</f>
        <v>belum</v>
      </c>
      <c r="F34" t="str">
        <f t="shared" si="0"/>
        <v>belum</v>
      </c>
    </row>
    <row r="35" spans="2:6" x14ac:dyDescent="0.25">
      <c r="B35" t="str">
        <f>GENAP!B35</f>
        <v>Praktikum Kimia Analisis</v>
      </c>
      <c r="C35">
        <f>GENAP!C35</f>
        <v>1</v>
      </c>
      <c r="D35" s="162">
        <f>GENAP!D35</f>
        <v>0</v>
      </c>
      <c r="E35" t="str">
        <f>GENAP!L35</f>
        <v>belum</v>
      </c>
      <c r="F35" t="str">
        <f t="shared" si="0"/>
        <v>belum</v>
      </c>
    </row>
    <row r="36" spans="2:6" x14ac:dyDescent="0.25">
      <c r="B36" s="167" t="str">
        <f>GENAP!B36</f>
        <v>TOTAL SKS</v>
      </c>
      <c r="C36" s="167">
        <f>GENAP!C36</f>
        <v>19</v>
      </c>
      <c r="D36" s="168">
        <f>GENAP!D36</f>
        <v>0</v>
      </c>
      <c r="E36" s="167">
        <f>GENAP!L36</f>
        <v>0</v>
      </c>
      <c r="F36">
        <v>1</v>
      </c>
    </row>
    <row r="37" spans="2:6" x14ac:dyDescent="0.25">
      <c r="B37" s="167" t="str">
        <f>GENAP!B37</f>
        <v>IPK</v>
      </c>
      <c r="C37" s="167">
        <f>GENAP!C37</f>
        <v>0</v>
      </c>
      <c r="D37" s="168">
        <f>GENAP!D37</f>
        <v>0</v>
      </c>
      <c r="E37" s="167">
        <f>GENAP!L37</f>
        <v>0</v>
      </c>
      <c r="F37">
        <v>1</v>
      </c>
    </row>
    <row r="38" spans="2:6" x14ac:dyDescent="0.25">
      <c r="F38">
        <v>1</v>
      </c>
    </row>
    <row r="39" spans="2:6" x14ac:dyDescent="0.25">
      <c r="B39" s="169" t="str">
        <f>GANJIL!B39</f>
        <v>SEMESTER 3</v>
      </c>
      <c r="C39" s="249" t="str">
        <f>GANJIL!C40</f>
        <v>SKS</v>
      </c>
      <c r="D39" s="249" t="str">
        <f>GANJIL!D40</f>
        <v>nilai</v>
      </c>
      <c r="E39" s="249" t="str">
        <f>GANJIL!L39</f>
        <v>STATUS LULUS</v>
      </c>
      <c r="F39" s="169">
        <v>1</v>
      </c>
    </row>
    <row r="40" spans="2:6" x14ac:dyDescent="0.25">
      <c r="B40" s="170" t="str">
        <f>GANJIL!B40</f>
        <v>Matakuliah</v>
      </c>
      <c r="C40" s="217"/>
      <c r="D40" s="217"/>
      <c r="E40" s="217"/>
      <c r="F40" s="170">
        <v>1</v>
      </c>
    </row>
    <row r="41" spans="2:6" x14ac:dyDescent="0.25">
      <c r="B41" t="str">
        <f>GANJIL!B41</f>
        <v>Kimia Organik I</v>
      </c>
      <c r="C41">
        <f>GANJIL!C41</f>
        <v>2</v>
      </c>
      <c r="D41" s="162">
        <f>GANJIL!D41</f>
        <v>0</v>
      </c>
      <c r="E41" t="str">
        <f>GANJIL!L41</f>
        <v>belum</v>
      </c>
      <c r="F41" t="str">
        <f t="shared" si="0"/>
        <v>belum</v>
      </c>
    </row>
    <row r="42" spans="2:6" x14ac:dyDescent="0.25">
      <c r="B42" t="str">
        <f>GANJIL!B42</f>
        <v>PAI Fiqih Muamalat</v>
      </c>
      <c r="C42">
        <f>GANJIL!C42</f>
        <v>1</v>
      </c>
      <c r="D42" s="162">
        <f>GANJIL!D42</f>
        <v>0</v>
      </c>
      <c r="E42" t="str">
        <f>GANJIL!L42</f>
        <v>belum</v>
      </c>
      <c r="F42" t="str">
        <f t="shared" si="0"/>
        <v>belum</v>
      </c>
    </row>
    <row r="43" spans="2:6" x14ac:dyDescent="0.25">
      <c r="B43" t="str">
        <f>GANJIL!B43</f>
        <v>Mikrobiologi Farmasi</v>
      </c>
      <c r="C43">
        <f>GANJIL!C43</f>
        <v>2</v>
      </c>
      <c r="D43" s="162">
        <f>GANJIL!D43</f>
        <v>0</v>
      </c>
      <c r="E43" t="str">
        <f>GANJIL!L43</f>
        <v>belum</v>
      </c>
      <c r="F43" t="str">
        <f t="shared" si="0"/>
        <v>belum</v>
      </c>
    </row>
    <row r="44" spans="2:6" x14ac:dyDescent="0.25">
      <c r="B44" t="str">
        <f>GANJIL!B44</f>
        <v>Farmakognosi</v>
      </c>
      <c r="C44">
        <f>GANJIL!C44</f>
        <v>2</v>
      </c>
      <c r="D44" s="162">
        <f>GANJIL!D44</f>
        <v>0</v>
      </c>
      <c r="E44" t="str">
        <f>GANJIL!L44</f>
        <v>belum</v>
      </c>
      <c r="F44" t="str">
        <f t="shared" si="0"/>
        <v>belum</v>
      </c>
    </row>
    <row r="45" spans="2:6" x14ac:dyDescent="0.25">
      <c r="B45" t="str">
        <f>GANJIL!B45</f>
        <v>Farmasi Fisika</v>
      </c>
      <c r="C45">
        <f>GANJIL!C45</f>
        <v>3</v>
      </c>
      <c r="D45" s="162">
        <f>GANJIL!D45</f>
        <v>0</v>
      </c>
      <c r="E45" t="str">
        <f>GANJIL!L45</f>
        <v>belum</v>
      </c>
      <c r="F45" t="str">
        <f t="shared" si="0"/>
        <v>belum</v>
      </c>
    </row>
    <row r="46" spans="2:6" x14ac:dyDescent="0.25">
      <c r="B46" t="str">
        <f>GANJIL!B46</f>
        <v>Anatomi Fisiologi Manusia II</v>
      </c>
      <c r="C46">
        <f>GANJIL!C46</f>
        <v>2</v>
      </c>
      <c r="D46" s="162">
        <f>GANJIL!D46</f>
        <v>0</v>
      </c>
      <c r="E46" t="str">
        <f>GANJIL!L46</f>
        <v>belum</v>
      </c>
      <c r="F46" t="str">
        <f t="shared" si="0"/>
        <v>belum</v>
      </c>
    </row>
    <row r="47" spans="2:6" x14ac:dyDescent="0.25">
      <c r="B47" t="str">
        <f>GANJIL!B47</f>
        <v xml:space="preserve">Metode Pemisahan Analitik </v>
      </c>
      <c r="C47">
        <f>GANJIL!C47</f>
        <v>2</v>
      </c>
      <c r="D47" s="162">
        <f>GANJIL!D47</f>
        <v>0</v>
      </c>
      <c r="E47" t="str">
        <f>GANJIL!L47</f>
        <v>belum</v>
      </c>
      <c r="F47" t="str">
        <f t="shared" si="0"/>
        <v>belum</v>
      </c>
    </row>
    <row r="48" spans="2:6" x14ac:dyDescent="0.25">
      <c r="B48" t="str">
        <f>GANJIL!B48</f>
        <v>Praktikum Anatomi Fisiologi Manusia</v>
      </c>
      <c r="C48">
        <f>GANJIL!C48</f>
        <v>1</v>
      </c>
      <c r="D48" s="162">
        <f>GANJIL!D48</f>
        <v>0</v>
      </c>
      <c r="E48" t="str">
        <f>GANJIL!L48</f>
        <v>belum</v>
      </c>
      <c r="F48" t="str">
        <f t="shared" si="0"/>
        <v>belum</v>
      </c>
    </row>
    <row r="49" spans="2:6" x14ac:dyDescent="0.25">
      <c r="B49" t="str">
        <f>GANJIL!B49</f>
        <v>Praktikum Farmasi Fisika</v>
      </c>
      <c r="C49">
        <f>GANJIL!C49</f>
        <v>1</v>
      </c>
      <c r="D49" s="162">
        <f>GANJIL!D49</f>
        <v>0</v>
      </c>
      <c r="E49" t="str">
        <f>GANJIL!L49</f>
        <v>belum</v>
      </c>
      <c r="F49" t="str">
        <f t="shared" si="0"/>
        <v>belum</v>
      </c>
    </row>
    <row r="50" spans="2:6" x14ac:dyDescent="0.25">
      <c r="B50" t="str">
        <f>GANJIL!B50</f>
        <v>Praktikum Farmakognosi</v>
      </c>
      <c r="C50">
        <f>GANJIL!C50</f>
        <v>1</v>
      </c>
      <c r="D50" s="162">
        <f>GANJIL!D50</f>
        <v>0</v>
      </c>
      <c r="E50" t="str">
        <f>GANJIL!L50</f>
        <v>belum</v>
      </c>
      <c r="F50" t="str">
        <f t="shared" si="0"/>
        <v>belum</v>
      </c>
    </row>
    <row r="51" spans="2:6" x14ac:dyDescent="0.25">
      <c r="B51" t="str">
        <f>GANJIL!B51</f>
        <v>Praktikum Mikrobiologi Farmasi</v>
      </c>
      <c r="C51">
        <f>GANJIL!C51</f>
        <v>1</v>
      </c>
      <c r="D51" s="162">
        <f>GANJIL!D51</f>
        <v>0</v>
      </c>
      <c r="E51" t="str">
        <f>GANJIL!L51</f>
        <v>belum</v>
      </c>
      <c r="F51" t="str">
        <f t="shared" si="0"/>
        <v>belum</v>
      </c>
    </row>
    <row r="52" spans="2:6" x14ac:dyDescent="0.25">
      <c r="B52" s="167" t="str">
        <f>GANJIL!B52</f>
        <v>TOTAL SKS</v>
      </c>
      <c r="C52" s="167">
        <f>GANJIL!C52</f>
        <v>18</v>
      </c>
      <c r="F52">
        <v>1</v>
      </c>
    </row>
    <row r="53" spans="2:6" x14ac:dyDescent="0.25">
      <c r="B53" s="167" t="str">
        <f>GANJIL!B53</f>
        <v>IPK</v>
      </c>
      <c r="C53" s="171">
        <f>GANJIL!C53</f>
        <v>0</v>
      </c>
      <c r="F53">
        <v>1</v>
      </c>
    </row>
    <row r="54" spans="2:6" x14ac:dyDescent="0.25">
      <c r="F54">
        <v>1</v>
      </c>
    </row>
    <row r="55" spans="2:6" x14ac:dyDescent="0.25">
      <c r="B55" s="169" t="str">
        <f>GANJIL!B55</f>
        <v>SEMESTER 4</v>
      </c>
      <c r="C55" s="249" t="str">
        <f>GANJIL!C56</f>
        <v>SKS</v>
      </c>
      <c r="D55" s="249" t="str">
        <f>GANJIL!D56</f>
        <v>nilai</v>
      </c>
      <c r="E55" s="249" t="str">
        <f>GANJIL!L55</f>
        <v>STATUS LULUS</v>
      </c>
      <c r="F55" s="169">
        <v>1</v>
      </c>
    </row>
    <row r="56" spans="2:6" x14ac:dyDescent="0.25">
      <c r="B56" s="170" t="str">
        <f>GANJIL!B56</f>
        <v>Matakuliah</v>
      </c>
      <c r="C56" s="217"/>
      <c r="D56" s="217"/>
      <c r="E56" s="217"/>
      <c r="F56" s="170">
        <v>1</v>
      </c>
    </row>
    <row r="57" spans="2:6" x14ac:dyDescent="0.25">
      <c r="B57" t="str">
        <f>GENAP!B57</f>
        <v>Kimia Organik II</v>
      </c>
      <c r="C57">
        <f>GENAP!C57</f>
        <v>2</v>
      </c>
      <c r="D57" s="162">
        <f>GENAP!D57</f>
        <v>0</v>
      </c>
      <c r="E57" t="str">
        <f>GENAP!L57</f>
        <v>belum</v>
      </c>
      <c r="F57" t="str">
        <f t="shared" si="0"/>
        <v>belum</v>
      </c>
    </row>
    <row r="58" spans="2:6" x14ac:dyDescent="0.25">
      <c r="B58" t="str">
        <f>GENAP!B58</f>
        <v>Biokimia</v>
      </c>
      <c r="C58">
        <f>GENAP!C58</f>
        <v>3</v>
      </c>
      <c r="D58" s="162">
        <f>GENAP!D58</f>
        <v>0</v>
      </c>
      <c r="E58" t="str">
        <f>GENAP!L58</f>
        <v>belum</v>
      </c>
      <c r="F58" t="str">
        <f t="shared" si="0"/>
        <v>belum</v>
      </c>
    </row>
    <row r="59" spans="2:6" x14ac:dyDescent="0.25">
      <c r="B59" t="str">
        <f>GENAP!B59</f>
        <v>PAI Akhlak</v>
      </c>
      <c r="C59">
        <f>GENAP!C59</f>
        <v>1</v>
      </c>
      <c r="D59" s="162">
        <f>GENAP!D59</f>
        <v>0</v>
      </c>
      <c r="E59" t="str">
        <f>GENAP!L59</f>
        <v>belum</v>
      </c>
      <c r="F59" t="str">
        <f t="shared" si="0"/>
        <v>belum</v>
      </c>
    </row>
    <row r="60" spans="2:6" x14ac:dyDescent="0.25">
      <c r="B60" t="str">
        <f>GENAP!B60</f>
        <v>Patologi</v>
      </c>
      <c r="C60">
        <f>GENAP!C60</f>
        <v>2</v>
      </c>
      <c r="D60" s="162">
        <f>GENAP!D60</f>
        <v>0</v>
      </c>
      <c r="E60" t="str">
        <f>GENAP!L60</f>
        <v>belum</v>
      </c>
      <c r="F60" t="str">
        <f t="shared" si="0"/>
        <v>belum</v>
      </c>
    </row>
    <row r="61" spans="2:6" x14ac:dyDescent="0.25">
      <c r="B61" t="str">
        <f>GENAP!B61</f>
        <v>Standardisasi Bahan Alam</v>
      </c>
      <c r="C61">
        <f>GENAP!C61</f>
        <v>2</v>
      </c>
      <c r="D61" s="162">
        <f>GENAP!D61</f>
        <v>0</v>
      </c>
      <c r="E61" t="str">
        <f>GENAP!L61</f>
        <v>belum</v>
      </c>
      <c r="F61" t="str">
        <f t="shared" si="0"/>
        <v>belum</v>
      </c>
    </row>
    <row r="62" spans="2:6" x14ac:dyDescent="0.25">
      <c r="B62" t="str">
        <f>GENAP!B62</f>
        <v>Ilmu Meracik Obat</v>
      </c>
      <c r="C62">
        <f>GENAP!C62</f>
        <v>2</v>
      </c>
      <c r="D62" s="162">
        <f>GENAP!D62</f>
        <v>0</v>
      </c>
      <c r="E62" t="str">
        <f>GENAP!L62</f>
        <v>belum</v>
      </c>
      <c r="F62" t="str">
        <f t="shared" si="0"/>
        <v>belum</v>
      </c>
    </row>
    <row r="63" spans="2:6" x14ac:dyDescent="0.25">
      <c r="B63" t="str">
        <f>GENAP!B63</f>
        <v>UU dan Etika Kesehatan</v>
      </c>
      <c r="C63">
        <f>GENAP!C63</f>
        <v>2</v>
      </c>
      <c r="D63" s="162">
        <f>GENAP!D63</f>
        <v>0</v>
      </c>
      <c r="E63" t="str">
        <f>GENAP!L63</f>
        <v>belum</v>
      </c>
      <c r="F63" t="str">
        <f t="shared" si="0"/>
        <v>belum</v>
      </c>
    </row>
    <row r="64" spans="2:6" x14ac:dyDescent="0.25">
      <c r="B64" t="str">
        <f>GENAP!B64</f>
        <v>Farmakologi Toksikologi Dasar</v>
      </c>
      <c r="C64">
        <f>GENAP!C64</f>
        <v>1</v>
      </c>
      <c r="D64" s="162">
        <f>GENAP!D64</f>
        <v>0</v>
      </c>
      <c r="E64" t="str">
        <f>GENAP!L64</f>
        <v>belum</v>
      </c>
      <c r="F64" t="str">
        <f t="shared" si="0"/>
        <v>belum</v>
      </c>
    </row>
    <row r="65" spans="2:6" x14ac:dyDescent="0.25">
      <c r="B65" t="str">
        <f>GENAP!B65</f>
        <v>Praktikum Biokimia</v>
      </c>
      <c r="C65">
        <f>GENAP!C65</f>
        <v>1</v>
      </c>
      <c r="D65" s="162">
        <f>GENAP!D65</f>
        <v>0</v>
      </c>
      <c r="E65" t="str">
        <f>GENAP!L65</f>
        <v>belum</v>
      </c>
      <c r="F65" t="str">
        <f t="shared" si="0"/>
        <v>belum</v>
      </c>
    </row>
    <row r="66" spans="2:6" x14ac:dyDescent="0.25">
      <c r="B66" t="str">
        <f>GENAP!B66</f>
        <v>Praktikum Kimia Organik</v>
      </c>
      <c r="C66">
        <f>GENAP!C66</f>
        <v>1</v>
      </c>
      <c r="D66" s="162">
        <f>GENAP!D66</f>
        <v>0</v>
      </c>
      <c r="E66" t="str">
        <f>GENAP!L66</f>
        <v>belum</v>
      </c>
      <c r="F66" t="str">
        <f t="shared" si="0"/>
        <v>belum</v>
      </c>
    </row>
    <row r="67" spans="2:6" x14ac:dyDescent="0.25">
      <c r="B67" t="str">
        <f>GENAP!B67</f>
        <v>Praktikum Standardisasi Bahan Alam</v>
      </c>
      <c r="C67">
        <f>GENAP!C67</f>
        <v>1</v>
      </c>
      <c r="D67" s="162">
        <f>GENAP!D67</f>
        <v>0</v>
      </c>
      <c r="E67" t="str">
        <f>GENAP!L67</f>
        <v>belum</v>
      </c>
      <c r="F67" t="str">
        <f t="shared" si="0"/>
        <v>belum</v>
      </c>
    </row>
    <row r="68" spans="2:6" x14ac:dyDescent="0.25">
      <c r="B68" t="str">
        <f>GENAP!B68</f>
        <v>Praktikum Ilmu Meracik Obat</v>
      </c>
      <c r="C68">
        <f>GENAP!C68</f>
        <v>1</v>
      </c>
      <c r="D68" s="162">
        <f>GENAP!D68</f>
        <v>0</v>
      </c>
      <c r="E68" t="str">
        <f>GENAP!L68</f>
        <v>belum</v>
      </c>
      <c r="F68" t="str">
        <f t="shared" si="0"/>
        <v>belum</v>
      </c>
    </row>
    <row r="69" spans="2:6" s="167" customFormat="1" x14ac:dyDescent="0.25">
      <c r="B69" s="167" t="str">
        <f>GENAP!B69</f>
        <v>TOTAL SKS</v>
      </c>
      <c r="C69" s="167">
        <f>GENAP!C69</f>
        <v>19</v>
      </c>
      <c r="D69" s="168">
        <f>GENAP!D69</f>
        <v>0</v>
      </c>
      <c r="E69" s="167">
        <f>GENAP!L69</f>
        <v>0</v>
      </c>
      <c r="F69" s="167">
        <v>1</v>
      </c>
    </row>
    <row r="70" spans="2:6" s="167" customFormat="1" x14ac:dyDescent="0.25">
      <c r="B70" s="167" t="str">
        <f>GENAP!B70</f>
        <v>IPK</v>
      </c>
      <c r="C70" s="167">
        <f>GENAP!C70</f>
        <v>0</v>
      </c>
      <c r="D70" s="168">
        <f>GENAP!D70</f>
        <v>0</v>
      </c>
      <c r="E70" s="167">
        <f>GENAP!L70</f>
        <v>0</v>
      </c>
      <c r="F70" s="167">
        <v>1</v>
      </c>
    </row>
    <row r="71" spans="2:6" x14ac:dyDescent="0.25">
      <c r="F71">
        <v>1</v>
      </c>
    </row>
    <row r="72" spans="2:6" x14ac:dyDescent="0.25">
      <c r="B72" s="169" t="str">
        <f>GANJIL!B72</f>
        <v>SEMESTER 5</v>
      </c>
      <c r="C72" s="249" t="str">
        <f>GANJIL!C73</f>
        <v>SKS</v>
      </c>
      <c r="D72" s="249" t="str">
        <f>GANJIL!D73</f>
        <v>nilai</v>
      </c>
      <c r="E72" s="249" t="str">
        <f>GANJIL!L72</f>
        <v>STATUS LULUS</v>
      </c>
      <c r="F72" s="169">
        <v>1</v>
      </c>
    </row>
    <row r="73" spans="2:6" x14ac:dyDescent="0.25">
      <c r="B73" s="170" t="str">
        <f>GANJIL!B73</f>
        <v>Matakuliah</v>
      </c>
      <c r="C73" s="217"/>
      <c r="D73" s="217"/>
      <c r="E73" s="217"/>
      <c r="F73" s="170">
        <v>1</v>
      </c>
    </row>
    <row r="74" spans="2:6" x14ac:dyDescent="0.25">
      <c r="B74" t="str">
        <f>GANJIL!B74</f>
        <v>Kimia Farmasi Analisis</v>
      </c>
      <c r="C74">
        <f>GANJIL!C74</f>
        <v>2</v>
      </c>
      <c r="D74" s="162">
        <f>GANJIL!D74</f>
        <v>0</v>
      </c>
      <c r="E74" t="str">
        <f>GANJIL!L74</f>
        <v>belum</v>
      </c>
      <c r="F74" t="str">
        <f t="shared" si="0"/>
        <v>belum</v>
      </c>
    </row>
    <row r="75" spans="2:6" x14ac:dyDescent="0.25">
      <c r="B75" t="str">
        <f>GANJIL!B75</f>
        <v>Tek. Pengolahan Bahan Pangan</v>
      </c>
      <c r="C75">
        <f>GANJIL!C75</f>
        <v>2</v>
      </c>
      <c r="D75" s="162">
        <f>GANJIL!D75</f>
        <v>0</v>
      </c>
      <c r="E75" t="str">
        <f>GANJIL!L75</f>
        <v>belum</v>
      </c>
      <c r="F75" t="str">
        <f t="shared" ref="F75:F141" si="1">E75</f>
        <v>belum</v>
      </c>
    </row>
    <row r="76" spans="2:6" x14ac:dyDescent="0.25">
      <c r="B76" t="str">
        <f>GANJIL!B76</f>
        <v>PAI Sejarah Peradaban Islam</v>
      </c>
      <c r="C76">
        <f>GANJIL!C76</f>
        <v>1</v>
      </c>
      <c r="D76" s="162">
        <f>GANJIL!D76</f>
        <v>0</v>
      </c>
      <c r="E76" t="str">
        <f>GANJIL!L76</f>
        <v>belum</v>
      </c>
      <c r="F76" t="str">
        <f t="shared" si="1"/>
        <v>belum</v>
      </c>
    </row>
    <row r="77" spans="2:6" x14ac:dyDescent="0.25">
      <c r="B77" t="str">
        <f>GANJIL!B77</f>
        <v>Analisis dan Keamanan Pangan</v>
      </c>
      <c r="C77">
        <f>GANJIL!C77</f>
        <v>2</v>
      </c>
      <c r="D77" s="162">
        <f>GANJIL!D77</f>
        <v>0</v>
      </c>
      <c r="E77" t="str">
        <f>GANJIL!L77</f>
        <v>belum</v>
      </c>
      <c r="F77" t="str">
        <f t="shared" si="1"/>
        <v>belum</v>
      </c>
    </row>
    <row r="78" spans="2:6" x14ac:dyDescent="0.25">
      <c r="B78" t="str">
        <f>GANJIL!B78</f>
        <v>Farmakologi Toksikologi I</v>
      </c>
      <c r="C78">
        <f>GANJIL!C78</f>
        <v>2</v>
      </c>
      <c r="D78" s="162">
        <f>GANJIL!D78</f>
        <v>0</v>
      </c>
      <c r="E78" t="str">
        <f>GANJIL!L78</f>
        <v>belum</v>
      </c>
      <c r="F78" t="str">
        <f t="shared" si="1"/>
        <v>belum</v>
      </c>
    </row>
    <row r="79" spans="2:6" x14ac:dyDescent="0.25">
      <c r="B79" t="str">
        <f>GANJIL!B79</f>
        <v>Teknologi Sediaan Likuida dan Semisolida</v>
      </c>
      <c r="C79">
        <f>GANJIL!C79</f>
        <v>3</v>
      </c>
      <c r="D79" s="162">
        <f>GANJIL!D79</f>
        <v>0</v>
      </c>
      <c r="E79" t="str">
        <f>GANJIL!L79</f>
        <v>belum</v>
      </c>
      <c r="F79" t="str">
        <f t="shared" si="1"/>
        <v>belum</v>
      </c>
    </row>
    <row r="80" spans="2:6" x14ac:dyDescent="0.25">
      <c r="B80" t="str">
        <f>GANJIL!B80</f>
        <v>Fitokimia</v>
      </c>
      <c r="C80">
        <f>GANJIL!C80</f>
        <v>3</v>
      </c>
      <c r="D80" s="162">
        <f>GANJIL!D80</f>
        <v>0</v>
      </c>
      <c r="E80" t="str">
        <f>GANJIL!L80</f>
        <v>belum</v>
      </c>
      <c r="F80" t="str">
        <f t="shared" si="1"/>
        <v>belum</v>
      </c>
    </row>
    <row r="81" spans="2:6" x14ac:dyDescent="0.25">
      <c r="B81" t="str">
        <f>GANJIL!B81</f>
        <v>Praktikum Farmakologi Toksikologi I</v>
      </c>
      <c r="C81">
        <f>GANJIL!C81</f>
        <v>1</v>
      </c>
      <c r="D81" s="162">
        <f>GANJIL!D81</f>
        <v>0</v>
      </c>
      <c r="E81" t="str">
        <f>GANJIL!L81</f>
        <v>belum</v>
      </c>
      <c r="F81" t="str">
        <f t="shared" si="1"/>
        <v>belum</v>
      </c>
    </row>
    <row r="82" spans="2:6" x14ac:dyDescent="0.25">
      <c r="B82" t="str">
        <f>GANJIL!B82</f>
        <v>Praktikum Kimia Farmasi Analisis</v>
      </c>
      <c r="C82">
        <f>GANJIL!C82</f>
        <v>1</v>
      </c>
      <c r="D82" s="162">
        <f>GANJIL!D82</f>
        <v>0</v>
      </c>
      <c r="E82" t="str">
        <f>GANJIL!L82</f>
        <v>belum</v>
      </c>
      <c r="F82" t="str">
        <f t="shared" si="1"/>
        <v>belum</v>
      </c>
    </row>
    <row r="83" spans="2:6" x14ac:dyDescent="0.25">
      <c r="B83" t="str">
        <f>GANJIL!B83</f>
        <v>Praktikum Tek.Sediaan Likuida &amp; Semisolida</v>
      </c>
      <c r="C83">
        <f>GANJIL!C83</f>
        <v>2</v>
      </c>
      <c r="D83" s="162">
        <f>GANJIL!D83</f>
        <v>0</v>
      </c>
      <c r="E83" t="str">
        <f>GANJIL!L83</f>
        <v>belum</v>
      </c>
      <c r="F83" t="str">
        <f t="shared" si="1"/>
        <v>belum</v>
      </c>
    </row>
    <row r="84" spans="2:6" x14ac:dyDescent="0.25">
      <c r="B84" t="str">
        <f>GANJIL!B84</f>
        <v>Praktikum Fitokimia</v>
      </c>
      <c r="C84">
        <f>GANJIL!C84</f>
        <v>1</v>
      </c>
      <c r="D84" s="162">
        <f>GANJIL!D84</f>
        <v>0</v>
      </c>
      <c r="E84" t="str">
        <f>GANJIL!L84</f>
        <v>belum</v>
      </c>
      <c r="F84" t="str">
        <f t="shared" si="1"/>
        <v>belum</v>
      </c>
    </row>
    <row r="85" spans="2:6" x14ac:dyDescent="0.25">
      <c r="B85" s="167" t="str">
        <f>GANJIL!B85</f>
        <v>TOTAL SKS</v>
      </c>
      <c r="C85" s="167">
        <f>GANJIL!C85</f>
        <v>20</v>
      </c>
      <c r="F85">
        <v>1</v>
      </c>
    </row>
    <row r="86" spans="2:6" x14ac:dyDescent="0.25">
      <c r="B86" s="167" t="str">
        <f>GANJIL!B86</f>
        <v>IPK</v>
      </c>
      <c r="C86" s="171">
        <f>GANJIL!C86</f>
        <v>0</v>
      </c>
      <c r="F86">
        <v>1</v>
      </c>
    </row>
    <row r="87" spans="2:6" x14ac:dyDescent="0.25">
      <c r="F87">
        <v>1</v>
      </c>
    </row>
    <row r="88" spans="2:6" x14ac:dyDescent="0.25">
      <c r="B88" s="169" t="str">
        <f>GANJIL!B88</f>
        <v>SEMESTER 6</v>
      </c>
      <c r="C88" s="249" t="str">
        <f>GANJIL!C89</f>
        <v>SKS</v>
      </c>
      <c r="D88" s="249" t="str">
        <f>GANJIL!D89</f>
        <v>nilai</v>
      </c>
      <c r="E88" s="249" t="str">
        <f>GANJIL!L88</f>
        <v>STATUS LULUS</v>
      </c>
      <c r="F88" s="169">
        <v>1</v>
      </c>
    </row>
    <row r="89" spans="2:6" x14ac:dyDescent="0.25">
      <c r="B89" s="170" t="str">
        <f>GANJIL!B89</f>
        <v>Matakuliah</v>
      </c>
      <c r="C89" s="217"/>
      <c r="D89" s="217"/>
      <c r="E89" s="217"/>
      <c r="F89" s="170">
        <v>1</v>
      </c>
    </row>
    <row r="90" spans="2:6" x14ac:dyDescent="0.25">
      <c r="B90" t="str">
        <f>GENAP!B90</f>
        <v>PAI Pemikiran Islam</v>
      </c>
      <c r="C90">
        <f>GENAP!C90</f>
        <v>1</v>
      </c>
      <c r="D90" s="162">
        <f>GENAP!D90</f>
        <v>0</v>
      </c>
      <c r="E90" t="str">
        <f>GENAP!L90</f>
        <v>belum</v>
      </c>
      <c r="F90" t="str">
        <f t="shared" si="1"/>
        <v>belum</v>
      </c>
    </row>
    <row r="91" spans="2:6" x14ac:dyDescent="0.25">
      <c r="B91" t="str">
        <f>GENAP!B91</f>
        <v>Metode Penelitian</v>
      </c>
      <c r="C91">
        <f>GENAP!C91</f>
        <v>2</v>
      </c>
      <c r="D91" s="162">
        <f>GENAP!D91</f>
        <v>0</v>
      </c>
      <c r="E91" t="str">
        <f>GENAP!L91</f>
        <v>belum</v>
      </c>
      <c r="F91" t="str">
        <f t="shared" si="1"/>
        <v>belum</v>
      </c>
    </row>
    <row r="92" spans="2:6" x14ac:dyDescent="0.25">
      <c r="B92" t="str">
        <f>GENAP!B92</f>
        <v>Farmakologi Toksikologi II</v>
      </c>
      <c r="C92">
        <f>GENAP!C92</f>
        <v>2</v>
      </c>
      <c r="D92" s="162">
        <f>GENAP!D92</f>
        <v>0</v>
      </c>
      <c r="E92" t="str">
        <f>GENAP!L92</f>
        <v>belum</v>
      </c>
      <c r="F92" t="str">
        <f t="shared" si="1"/>
        <v>belum</v>
      </c>
    </row>
    <row r="93" spans="2:6" x14ac:dyDescent="0.25">
      <c r="B93" t="str">
        <f>GENAP!B93</f>
        <v>Praktikum Farmakologi Toksikologi II</v>
      </c>
      <c r="C93">
        <f>GENAP!C93</f>
        <v>1</v>
      </c>
      <c r="D93" s="162">
        <f>GENAP!D93</f>
        <v>0</v>
      </c>
      <c r="E93" t="str">
        <f>GENAP!L93</f>
        <v>belum</v>
      </c>
      <c r="F93" t="str">
        <f t="shared" si="1"/>
        <v>belum</v>
      </c>
    </row>
    <row r="94" spans="2:6" x14ac:dyDescent="0.25">
      <c r="B94" t="str">
        <f>GENAP!B94</f>
        <v>Teknologi Sediaan Solida</v>
      </c>
      <c r="C94">
        <f>GENAP!C94</f>
        <v>2</v>
      </c>
      <c r="D94" s="162">
        <f>GENAP!D94</f>
        <v>0</v>
      </c>
      <c r="E94" t="str">
        <f>GENAP!L94</f>
        <v>belum</v>
      </c>
      <c r="F94" t="str">
        <f t="shared" si="1"/>
        <v>belum</v>
      </c>
    </row>
    <row r="95" spans="2:6" x14ac:dyDescent="0.25">
      <c r="B95" t="str">
        <f>GENAP!B95</f>
        <v>Praktikum Sediaan Solida</v>
      </c>
      <c r="C95">
        <f>GENAP!C95</f>
        <v>1</v>
      </c>
      <c r="D95" s="162">
        <f>GENAP!D95</f>
        <v>0</v>
      </c>
      <c r="E95" t="str">
        <f>GENAP!L95</f>
        <v>belum</v>
      </c>
      <c r="F95" t="str">
        <f t="shared" si="1"/>
        <v>belum</v>
      </c>
    </row>
    <row r="96" spans="2:6" x14ac:dyDescent="0.25">
      <c r="B96" t="str">
        <f>GENAP!B96</f>
        <v>Bioteknologi</v>
      </c>
      <c r="C96">
        <f>GENAP!C96</f>
        <v>2</v>
      </c>
      <c r="D96" s="162">
        <f>GENAP!D96</f>
        <v>0</v>
      </c>
      <c r="E96" t="str">
        <f>GENAP!L96</f>
        <v>belum</v>
      </c>
      <c r="F96" t="str">
        <f t="shared" si="1"/>
        <v>belum</v>
      </c>
    </row>
    <row r="97" spans="2:6" x14ac:dyDescent="0.25">
      <c r="B97" t="str">
        <f>GENAP!B97</f>
        <v>Farmakoterapi</v>
      </c>
      <c r="C97">
        <f>GENAP!C97</f>
        <v>2</v>
      </c>
      <c r="D97" s="162">
        <f>GENAP!D97</f>
        <v>0</v>
      </c>
      <c r="E97" t="str">
        <f>GENAP!L97</f>
        <v>belum</v>
      </c>
      <c r="F97" t="str">
        <f t="shared" si="1"/>
        <v>belum</v>
      </c>
    </row>
    <row r="98" spans="2:6" x14ac:dyDescent="0.25">
      <c r="B98" t="str">
        <f>GENAP!B98</f>
        <v>Kimia Medisinal</v>
      </c>
      <c r="C98">
        <f>GENAP!C98</f>
        <v>2</v>
      </c>
      <c r="D98" s="162">
        <f>GENAP!D98</f>
        <v>0</v>
      </c>
      <c r="E98" t="str">
        <f>GENAP!L98</f>
        <v>belum</v>
      </c>
      <c r="F98" t="str">
        <f t="shared" si="1"/>
        <v>belum</v>
      </c>
    </row>
    <row r="99" spans="2:6" x14ac:dyDescent="0.25">
      <c r="B99" t="str">
        <f>GENAP!B99</f>
        <v>Imunologi</v>
      </c>
      <c r="C99">
        <f>GENAP!C99</f>
        <v>2</v>
      </c>
      <c r="D99" s="162">
        <f>GENAP!D99</f>
        <v>0</v>
      </c>
      <c r="E99" t="str">
        <f>GENAP!L99</f>
        <v>belum</v>
      </c>
      <c r="F99" t="str">
        <f t="shared" si="1"/>
        <v>belum</v>
      </c>
    </row>
    <row r="100" spans="2:6" x14ac:dyDescent="0.25">
      <c r="B100" t="str">
        <f>GENAP!B100</f>
        <v>Metode Analisis Instrumen</v>
      </c>
      <c r="C100">
        <f>GENAP!C100</f>
        <v>2</v>
      </c>
      <c r="D100" s="162">
        <f>GENAP!D100</f>
        <v>0</v>
      </c>
      <c r="E100" t="str">
        <f>GENAP!L100</f>
        <v>belum</v>
      </c>
      <c r="F100" t="str">
        <f t="shared" si="1"/>
        <v>belum</v>
      </c>
    </row>
    <row r="101" spans="2:6" x14ac:dyDescent="0.25">
      <c r="B101" t="str">
        <f>GENAP!B101</f>
        <v>Praktikum Metode Analisis Instrumen</v>
      </c>
      <c r="C101">
        <f>GENAP!C101</f>
        <v>1</v>
      </c>
      <c r="D101" s="162">
        <f>GENAP!D101</f>
        <v>0</v>
      </c>
      <c r="E101" t="str">
        <f>GENAP!L101</f>
        <v>belum</v>
      </c>
      <c r="F101" t="str">
        <f t="shared" si="1"/>
        <v>belum</v>
      </c>
    </row>
    <row r="102" spans="2:6" s="167" customFormat="1" x14ac:dyDescent="0.25">
      <c r="B102" s="167" t="str">
        <f>GENAP!B102</f>
        <v>TOTAL SKS</v>
      </c>
      <c r="C102" s="167">
        <f>GENAP!C102</f>
        <v>20</v>
      </c>
      <c r="D102" s="168">
        <f>GENAP!D102</f>
        <v>0</v>
      </c>
      <c r="E102" s="167">
        <f>GENAP!L102</f>
        <v>0</v>
      </c>
      <c r="F102" s="167">
        <v>1</v>
      </c>
    </row>
    <row r="103" spans="2:6" s="167" customFormat="1" x14ac:dyDescent="0.25">
      <c r="B103" s="167" t="str">
        <f>GENAP!B103</f>
        <v>IPK</v>
      </c>
      <c r="C103" s="167">
        <f>GENAP!C103</f>
        <v>0</v>
      </c>
      <c r="D103" s="168">
        <f>GENAP!D103</f>
        <v>0</v>
      </c>
      <c r="E103" s="167">
        <f>GENAP!L103</f>
        <v>0</v>
      </c>
      <c r="F103" s="167">
        <v>1</v>
      </c>
    </row>
    <row r="104" spans="2:6" x14ac:dyDescent="0.25">
      <c r="F104">
        <v>1</v>
      </c>
    </row>
    <row r="105" spans="2:6" x14ac:dyDescent="0.25">
      <c r="B105" s="169" t="str">
        <f>GANJIL!B105</f>
        <v>SEMESTER 7</v>
      </c>
      <c r="C105" s="249" t="str">
        <f>GANJIL!C106</f>
        <v>SKS</v>
      </c>
      <c r="D105" s="249" t="str">
        <f>GANJIL!D106</f>
        <v>nilai</v>
      </c>
      <c r="E105" s="249" t="str">
        <f>GANJIL!L105</f>
        <v>STATUS LULUS</v>
      </c>
      <c r="F105" s="169">
        <v>1</v>
      </c>
    </row>
    <row r="106" spans="2:6" x14ac:dyDescent="0.25">
      <c r="B106" s="170" t="str">
        <f>GANJIL!B106</f>
        <v>Matakuliah</v>
      </c>
      <c r="C106" s="217"/>
      <c r="D106" s="217"/>
      <c r="E106" s="217"/>
      <c r="F106" s="170">
        <v>1</v>
      </c>
    </row>
    <row r="107" spans="2:6" x14ac:dyDescent="0.25">
      <c r="B107" t="str">
        <f>GANJIL!B107</f>
        <v>PAI Islam dan Disiplin Ilmu</v>
      </c>
      <c r="C107">
        <f>GANJIL!C107</f>
        <v>1</v>
      </c>
      <c r="D107" s="162">
        <f>GANJIL!D107</f>
        <v>0</v>
      </c>
      <c r="E107" t="str">
        <f>GANJIL!L107</f>
        <v>belum</v>
      </c>
      <c r="F107" t="str">
        <f t="shared" si="1"/>
        <v>belum</v>
      </c>
    </row>
    <row r="108" spans="2:6" x14ac:dyDescent="0.25">
      <c r="B108" t="str">
        <f>GANJIL!B108</f>
        <v>Kimia Klinik</v>
      </c>
      <c r="C108">
        <f>GANJIL!C108</f>
        <v>2</v>
      </c>
      <c r="D108" s="162">
        <f>GANJIL!D108</f>
        <v>0</v>
      </c>
      <c r="E108" t="str">
        <f>GANJIL!L108</f>
        <v>belum</v>
      </c>
      <c r="F108" t="str">
        <f t="shared" si="1"/>
        <v>belum</v>
      </c>
    </row>
    <row r="109" spans="2:6" x14ac:dyDescent="0.25">
      <c r="B109" t="str">
        <f>GANJIL!B109</f>
        <v>Praktikum Kimia Klinik</v>
      </c>
      <c r="C109">
        <f>GANJIL!C109</f>
        <v>1</v>
      </c>
      <c r="D109" s="162">
        <f>GANJIL!D109</f>
        <v>0</v>
      </c>
      <c r="E109" t="str">
        <f>GANJIL!L109</f>
        <v>belum</v>
      </c>
      <c r="F109" t="str">
        <f t="shared" si="1"/>
        <v>belum</v>
      </c>
    </row>
    <row r="110" spans="2:6" x14ac:dyDescent="0.25">
      <c r="B110" t="str">
        <f>GANJIL!B110</f>
        <v>Biofarmasi</v>
      </c>
      <c r="C110">
        <f>GANJIL!C110</f>
        <v>2</v>
      </c>
      <c r="D110" s="162">
        <f>GANJIL!D110</f>
        <v>0</v>
      </c>
      <c r="E110" t="str">
        <f>GANJIL!L110</f>
        <v>belum</v>
      </c>
      <c r="F110" t="str">
        <f t="shared" si="1"/>
        <v>belum</v>
      </c>
    </row>
    <row r="111" spans="2:6" x14ac:dyDescent="0.25">
      <c r="B111" t="str">
        <f>GANJIL!B111</f>
        <v>Farmakokinetika</v>
      </c>
      <c r="C111">
        <f>GANJIL!C111</f>
        <v>2</v>
      </c>
      <c r="D111" s="162">
        <f>GANJIL!D111</f>
        <v>0</v>
      </c>
      <c r="E111" t="str">
        <f>GANJIL!L111</f>
        <v>belum</v>
      </c>
      <c r="F111" t="str">
        <f t="shared" si="1"/>
        <v>belum</v>
      </c>
    </row>
    <row r="112" spans="2:6" x14ac:dyDescent="0.25">
      <c r="B112" t="str">
        <f>GANJIL!B112</f>
        <v>Praktikum Biofarmasi dan Farmakokinetika</v>
      </c>
      <c r="C112">
        <f>GANJIL!C112</f>
        <v>1</v>
      </c>
      <c r="D112" s="162">
        <f>GANJIL!D112</f>
        <v>0</v>
      </c>
      <c r="E112" t="str">
        <f>GANJIL!L112</f>
        <v>belum</v>
      </c>
      <c r="F112" t="str">
        <f t="shared" si="1"/>
        <v>belum</v>
      </c>
    </row>
    <row r="113" spans="2:6" x14ac:dyDescent="0.25">
      <c r="B113" t="str">
        <f>GANJIL!B113</f>
        <v>Tugas Akhir: Usulan Penelitian</v>
      </c>
      <c r="C113">
        <f>GANJIL!C113</f>
        <v>2</v>
      </c>
      <c r="D113" s="162">
        <f>GANJIL!D113</f>
        <v>0</v>
      </c>
      <c r="E113" t="str">
        <f>GANJIL!L113</f>
        <v>belum</v>
      </c>
      <c r="F113" t="str">
        <f t="shared" si="1"/>
        <v>belum</v>
      </c>
    </row>
    <row r="114" spans="2:6" x14ac:dyDescent="0.25">
      <c r="B114" t="str">
        <f>GANJIL!B114</f>
        <v>Pengembangan &amp; Validasi Metode Analisis</v>
      </c>
      <c r="C114">
        <f>GANJIL!C114</f>
        <v>2</v>
      </c>
      <c r="D114" s="162">
        <f>GANJIL!D114</f>
        <v>0</v>
      </c>
      <c r="E114" t="str">
        <f>GANJIL!L114</f>
        <v>belum</v>
      </c>
      <c r="F114" t="str">
        <f t="shared" si="1"/>
        <v>belum</v>
      </c>
    </row>
    <row r="115" spans="2:6" x14ac:dyDescent="0.25">
      <c r="B115" t="str">
        <f>GANJIL!B115</f>
        <v>Teknologi Bahan Alam</v>
      </c>
      <c r="C115">
        <f>GANJIL!C115</f>
        <v>2</v>
      </c>
      <c r="D115" s="162">
        <f>GANJIL!D115</f>
        <v>0</v>
      </c>
      <c r="E115" t="str">
        <f>GANJIL!L115</f>
        <v>belum</v>
      </c>
      <c r="F115" t="str">
        <f t="shared" si="1"/>
        <v>belum</v>
      </c>
    </row>
    <row r="116" spans="2:6" x14ac:dyDescent="0.25">
      <c r="B116" t="str">
        <f>GANJIL!B116</f>
        <v>PILIHAN 1</v>
      </c>
      <c r="C116">
        <f>GANJIL!C116</f>
        <v>2</v>
      </c>
      <c r="D116" s="162">
        <f>GANJIL!D116</f>
        <v>0</v>
      </c>
      <c r="E116" t="str">
        <f>GANJIL!L116</f>
        <v>belum</v>
      </c>
      <c r="F116" t="str">
        <f t="shared" si="1"/>
        <v>belum</v>
      </c>
    </row>
    <row r="117" spans="2:6" x14ac:dyDescent="0.25">
      <c r="B117" t="str">
        <f>GANJIL!B117</f>
        <v>PILIHAN 2</v>
      </c>
      <c r="C117">
        <f>GANJIL!C117</f>
        <v>2</v>
      </c>
      <c r="D117" s="162">
        <f>GANJIL!D117</f>
        <v>0</v>
      </c>
      <c r="E117" t="str">
        <f>GANJIL!L117</f>
        <v>belum</v>
      </c>
      <c r="F117" t="str">
        <f t="shared" si="1"/>
        <v>belum</v>
      </c>
    </row>
    <row r="118" spans="2:6" hidden="1" x14ac:dyDescent="0.25">
      <c r="B118">
        <f>GANJIL!B118</f>
        <v>0</v>
      </c>
      <c r="C118">
        <f>GANJIL!C118</f>
        <v>0</v>
      </c>
      <c r="D118" s="162">
        <f>GANJIL!D118</f>
        <v>0</v>
      </c>
      <c r="E118" t="str">
        <f>GANJIL!L118</f>
        <v>lulus</v>
      </c>
      <c r="F118" t="str">
        <f t="shared" ref="F118:F123" si="2">E118</f>
        <v>lulus</v>
      </c>
    </row>
    <row r="119" spans="2:6" hidden="1" x14ac:dyDescent="0.25">
      <c r="B119">
        <f>GANJIL!B119</f>
        <v>0</v>
      </c>
      <c r="C119">
        <f>GANJIL!C119</f>
        <v>0</v>
      </c>
      <c r="D119" s="162">
        <f>GANJIL!D119</f>
        <v>0</v>
      </c>
      <c r="E119" t="str">
        <f>GANJIL!L119</f>
        <v>lulus</v>
      </c>
      <c r="F119" t="str">
        <f t="shared" si="2"/>
        <v>lulus</v>
      </c>
    </row>
    <row r="120" spans="2:6" hidden="1" x14ac:dyDescent="0.25">
      <c r="B120">
        <f>GANJIL!B120</f>
        <v>0</v>
      </c>
      <c r="C120">
        <f>GANJIL!C120</f>
        <v>0</v>
      </c>
      <c r="D120" s="162">
        <f>GANJIL!D120</f>
        <v>0</v>
      </c>
      <c r="E120" t="str">
        <f>GANJIL!L120</f>
        <v>lulus</v>
      </c>
      <c r="F120" t="str">
        <f t="shared" si="2"/>
        <v>lulus</v>
      </c>
    </row>
    <row r="121" spans="2:6" hidden="1" x14ac:dyDescent="0.25">
      <c r="B121">
        <f>GANJIL!B121</f>
        <v>0</v>
      </c>
      <c r="C121">
        <f>GANJIL!C121</f>
        <v>0</v>
      </c>
      <c r="D121" s="162">
        <f>GANJIL!D121</f>
        <v>0</v>
      </c>
      <c r="E121" t="str">
        <f>GANJIL!L121</f>
        <v>lulus</v>
      </c>
      <c r="F121" t="str">
        <f t="shared" si="2"/>
        <v>lulus</v>
      </c>
    </row>
    <row r="122" spans="2:6" hidden="1" x14ac:dyDescent="0.25">
      <c r="B122">
        <f>GANJIL!B122</f>
        <v>0</v>
      </c>
      <c r="C122">
        <f>GANJIL!C122</f>
        <v>0</v>
      </c>
      <c r="D122" s="162">
        <f>GANJIL!D122</f>
        <v>0</v>
      </c>
      <c r="E122" t="str">
        <f>GANJIL!L122</f>
        <v>lulus</v>
      </c>
      <c r="F122" t="str">
        <f t="shared" si="2"/>
        <v>lulus</v>
      </c>
    </row>
    <row r="123" spans="2:6" hidden="1" x14ac:dyDescent="0.25">
      <c r="B123">
        <f>GANJIL!B123</f>
        <v>0</v>
      </c>
      <c r="C123">
        <f>GANJIL!C123</f>
        <v>0</v>
      </c>
      <c r="D123" s="162">
        <f>GANJIL!D123</f>
        <v>0</v>
      </c>
      <c r="E123" t="str">
        <f>GANJIL!L123</f>
        <v>lulus</v>
      </c>
      <c r="F123" t="str">
        <f t="shared" si="2"/>
        <v>lulus</v>
      </c>
    </row>
    <row r="124" spans="2:6" x14ac:dyDescent="0.25">
      <c r="B124" s="167" t="str">
        <f>GANJIL!B124</f>
        <v>TOTAL SKS</v>
      </c>
      <c r="C124" s="167">
        <f>GANJIL!C124</f>
        <v>19</v>
      </c>
      <c r="F124">
        <v>1</v>
      </c>
    </row>
    <row r="125" spans="2:6" x14ac:dyDescent="0.25">
      <c r="B125" s="167" t="str">
        <f>GANJIL!B125</f>
        <v>IPK</v>
      </c>
      <c r="C125" s="171">
        <f>GANJIL!C125</f>
        <v>0</v>
      </c>
      <c r="F125">
        <v>1</v>
      </c>
    </row>
    <row r="126" spans="2:6" x14ac:dyDescent="0.25">
      <c r="F126">
        <v>1</v>
      </c>
    </row>
    <row r="127" spans="2:6" x14ac:dyDescent="0.25">
      <c r="B127" s="169" t="str">
        <f>GANJIL!B127</f>
        <v>SEMESTER 8</v>
      </c>
      <c r="C127" s="249" t="str">
        <f>GANJIL!C128</f>
        <v>SKS</v>
      </c>
      <c r="D127" s="249" t="str">
        <f>GANJIL!D128</f>
        <v>nilai</v>
      </c>
      <c r="E127" s="249" t="str">
        <f>GANJIL!L127</f>
        <v>STATUS LULUS</v>
      </c>
      <c r="F127" s="169">
        <v>1</v>
      </c>
    </row>
    <row r="128" spans="2:6" x14ac:dyDescent="0.25">
      <c r="B128" s="170" t="str">
        <f>GANJIL!B128</f>
        <v>Matakuliah</v>
      </c>
      <c r="C128" s="217"/>
      <c r="D128" s="217"/>
      <c r="E128" s="217"/>
      <c r="F128" s="170">
        <v>1</v>
      </c>
    </row>
    <row r="129" spans="2:6" x14ac:dyDescent="0.25">
      <c r="B129" t="str">
        <f>GENAP!B126</f>
        <v>Tugas Akhir: Skripsi</v>
      </c>
      <c r="C129">
        <f>GENAP!C126</f>
        <v>4</v>
      </c>
      <c r="D129" s="162">
        <f>GENAP!D126</f>
        <v>0</v>
      </c>
      <c r="E129" t="str">
        <f>GENAP!L126</f>
        <v>belum</v>
      </c>
      <c r="F129" t="str">
        <f t="shared" si="1"/>
        <v>belum</v>
      </c>
    </row>
    <row r="130" spans="2:6" x14ac:dyDescent="0.25">
      <c r="B130" t="str">
        <f>GENAP!B127</f>
        <v>Fitofarmaka</v>
      </c>
      <c r="C130">
        <f>GENAP!C127</f>
        <v>2</v>
      </c>
      <c r="D130" s="162">
        <f>GENAP!D127</f>
        <v>0</v>
      </c>
      <c r="E130" t="str">
        <f>GENAP!L127</f>
        <v>belum</v>
      </c>
      <c r="F130" t="str">
        <f t="shared" si="1"/>
        <v>belum</v>
      </c>
    </row>
    <row r="131" spans="2:6" x14ac:dyDescent="0.25">
      <c r="B131" t="str">
        <f>GENAP!B128</f>
        <v>Farmasi Industri</v>
      </c>
      <c r="C131">
        <f>GENAP!C128</f>
        <v>2</v>
      </c>
      <c r="D131" s="162">
        <f>GENAP!D128</f>
        <v>0</v>
      </c>
      <c r="E131" t="str">
        <f>GENAP!L128</f>
        <v>belum</v>
      </c>
      <c r="F131" t="str">
        <f t="shared" si="1"/>
        <v>belum</v>
      </c>
    </row>
    <row r="132" spans="2:6" x14ac:dyDescent="0.25">
      <c r="B132" t="str">
        <f>GENAP!B129</f>
        <v>Praktikum Tugas Akhir</v>
      </c>
      <c r="C132">
        <f>GENAP!C129</f>
        <v>1</v>
      </c>
      <c r="D132" s="162">
        <f>GENAP!D129</f>
        <v>0</v>
      </c>
      <c r="E132" t="str">
        <f>GENAP!L129</f>
        <v>belum</v>
      </c>
      <c r="F132" t="str">
        <f t="shared" si="1"/>
        <v>belum</v>
      </c>
    </row>
    <row r="133" spans="2:6" x14ac:dyDescent="0.25">
      <c r="B133" t="str">
        <f>GENAP!B130</f>
        <v>Sidang Sarjana</v>
      </c>
      <c r="C133">
        <f>GENAP!C130</f>
        <v>1</v>
      </c>
      <c r="D133" s="162">
        <f>GENAP!D130</f>
        <v>0</v>
      </c>
      <c r="E133" t="str">
        <f>GENAP!L130</f>
        <v>belum</v>
      </c>
      <c r="F133" t="str">
        <f t="shared" si="1"/>
        <v>belum</v>
      </c>
    </row>
    <row r="134" spans="2:6" x14ac:dyDescent="0.25">
      <c r="B134" t="str">
        <f>GENAP!B131</f>
        <v>Kapita Selekta Farmasi</v>
      </c>
      <c r="C134">
        <f>GENAP!C131</f>
        <v>2</v>
      </c>
      <c r="D134" s="162">
        <f>GENAP!D131</f>
        <v>0</v>
      </c>
      <c r="E134" t="str">
        <f>GENAP!L131</f>
        <v>belum</v>
      </c>
      <c r="F134" t="str">
        <f t="shared" si="1"/>
        <v>belum</v>
      </c>
    </row>
    <row r="135" spans="2:6" x14ac:dyDescent="0.25">
      <c r="B135" t="str">
        <f>GENAP!B132</f>
        <v>Manajemen dan Kewirausahaan</v>
      </c>
      <c r="C135">
        <f>GENAP!C132</f>
        <v>2</v>
      </c>
      <c r="D135" s="162">
        <f>GENAP!D132</f>
        <v>0</v>
      </c>
      <c r="E135" t="str">
        <f>GENAP!L132</f>
        <v>belum</v>
      </c>
      <c r="F135" t="str">
        <f t="shared" si="1"/>
        <v>belum</v>
      </c>
    </row>
    <row r="136" spans="2:6" x14ac:dyDescent="0.25">
      <c r="B136" t="str">
        <f>GENAP!B133</f>
        <v>PILIHAN 1</v>
      </c>
      <c r="C136">
        <f>GENAP!C133</f>
        <v>2</v>
      </c>
      <c r="D136" s="162">
        <f>GENAP!D133</f>
        <v>0</v>
      </c>
      <c r="E136" t="str">
        <f>GENAP!L133</f>
        <v>belum</v>
      </c>
      <c r="F136" t="str">
        <f t="shared" si="1"/>
        <v>belum</v>
      </c>
    </row>
    <row r="137" spans="2:6" x14ac:dyDescent="0.25">
      <c r="B137" t="str">
        <f>GENAP!B134</f>
        <v>PILIHAN 2</v>
      </c>
      <c r="C137">
        <f>GENAP!C134</f>
        <v>2</v>
      </c>
      <c r="D137" s="162">
        <f>GENAP!D134</f>
        <v>0</v>
      </c>
      <c r="E137" t="str">
        <f>GENAP!L134</f>
        <v>belum</v>
      </c>
      <c r="F137" t="str">
        <f t="shared" si="1"/>
        <v>belum</v>
      </c>
    </row>
    <row r="138" spans="2:6" hidden="1" x14ac:dyDescent="0.25">
      <c r="B138">
        <f>GENAP!B135</f>
        <v>0</v>
      </c>
      <c r="C138">
        <f>GENAP!C135</f>
        <v>0</v>
      </c>
      <c r="D138" s="162">
        <f>GENAP!D135</f>
        <v>0</v>
      </c>
      <c r="E138" t="str">
        <f>GENAP!L135</f>
        <v>lulus</v>
      </c>
      <c r="F138" t="str">
        <f t="shared" si="1"/>
        <v>lulus</v>
      </c>
    </row>
    <row r="139" spans="2:6" hidden="1" x14ac:dyDescent="0.25">
      <c r="B139">
        <f>GENAP!B136</f>
        <v>0</v>
      </c>
      <c r="C139">
        <f>GENAP!C136</f>
        <v>0</v>
      </c>
      <c r="D139" s="162">
        <f>GENAP!D136</f>
        <v>0</v>
      </c>
      <c r="E139" t="str">
        <f>GENAP!L136</f>
        <v>lulus</v>
      </c>
      <c r="F139" t="str">
        <f t="shared" si="1"/>
        <v>lulus</v>
      </c>
    </row>
    <row r="140" spans="2:6" hidden="1" x14ac:dyDescent="0.25">
      <c r="B140">
        <f>GENAP!B137</f>
        <v>0</v>
      </c>
      <c r="C140">
        <f>GENAP!C137</f>
        <v>0</v>
      </c>
      <c r="D140" s="162">
        <f>GENAP!D137</f>
        <v>0</v>
      </c>
      <c r="E140" t="str">
        <f>GENAP!L137</f>
        <v>lulus</v>
      </c>
      <c r="F140" t="str">
        <f t="shared" si="1"/>
        <v>lulus</v>
      </c>
    </row>
    <row r="141" spans="2:6" hidden="1" x14ac:dyDescent="0.25">
      <c r="B141">
        <f>GENAP!B138</f>
        <v>0</v>
      </c>
      <c r="C141">
        <f>GENAP!C138</f>
        <v>0</v>
      </c>
      <c r="D141" s="162">
        <f>GENAP!D138</f>
        <v>0</v>
      </c>
      <c r="E141" t="str">
        <f>GENAP!L138</f>
        <v>lulus</v>
      </c>
      <c r="F141" t="str">
        <f t="shared" si="1"/>
        <v>lulus</v>
      </c>
    </row>
    <row r="142" spans="2:6" hidden="1" x14ac:dyDescent="0.25">
      <c r="B142">
        <f>GENAP!B139</f>
        <v>0</v>
      </c>
      <c r="C142">
        <f>GENAP!C139</f>
        <v>0</v>
      </c>
      <c r="D142" s="162">
        <f>GENAP!D139</f>
        <v>0</v>
      </c>
      <c r="E142" t="str">
        <f>GENAP!L139</f>
        <v>lulus</v>
      </c>
      <c r="F142" t="str">
        <f t="shared" ref="F142" si="3">E142</f>
        <v>lulus</v>
      </c>
    </row>
    <row r="143" spans="2:6" x14ac:dyDescent="0.25">
      <c r="B143" s="167" t="str">
        <f>GENAP!B140</f>
        <v>TOTAL SKS</v>
      </c>
      <c r="C143" s="167">
        <f>GENAP!C140</f>
        <v>18</v>
      </c>
      <c r="D143" s="168">
        <f>GENAP!D140</f>
        <v>0</v>
      </c>
      <c r="E143" s="167">
        <f>GENAP!L140</f>
        <v>0</v>
      </c>
      <c r="F143">
        <v>1</v>
      </c>
    </row>
    <row r="144" spans="2:6" x14ac:dyDescent="0.25">
      <c r="B144" s="167" t="str">
        <f>GENAP!B141</f>
        <v>IPK</v>
      </c>
      <c r="C144" s="167">
        <f>GENAP!C141</f>
        <v>0</v>
      </c>
      <c r="D144" s="168">
        <f>GENAP!D141</f>
        <v>0</v>
      </c>
      <c r="E144" s="167">
        <f>GENAP!L141</f>
        <v>0</v>
      </c>
      <c r="F144">
        <v>1</v>
      </c>
    </row>
    <row r="145" spans="2:6" x14ac:dyDescent="0.25">
      <c r="F145">
        <v>1</v>
      </c>
    </row>
    <row r="146" spans="2:6" x14ac:dyDescent="0.25">
      <c r="B146" s="172" t="str">
        <f>GANJIL!B146</f>
        <v>SKS DIAMBIL</v>
      </c>
      <c r="C146" s="168">
        <f>GANJIL!C146</f>
        <v>0</v>
      </c>
      <c r="D146" s="168"/>
      <c r="E146" s="172"/>
      <c r="F146">
        <v>1</v>
      </c>
    </row>
    <row r="147" spans="2:6" x14ac:dyDescent="0.25">
      <c r="B147" s="172" t="str">
        <f>GANJIL!B147</f>
        <v>SKS LULUS</v>
      </c>
      <c r="C147" s="168">
        <f>GANJIL!C147</f>
        <v>0</v>
      </c>
      <c r="D147" s="168"/>
      <c r="E147" s="172"/>
      <c r="F147">
        <v>1</v>
      </c>
    </row>
    <row r="148" spans="2:6" x14ac:dyDescent="0.25">
      <c r="B148" s="172" t="str">
        <f>GANJIL!B148</f>
        <v>SKS BELUM LULUS</v>
      </c>
      <c r="C148" s="168">
        <f>GANJIL!C148</f>
        <v>151</v>
      </c>
      <c r="D148" s="168"/>
      <c r="E148" s="172"/>
      <c r="F148">
        <v>1</v>
      </c>
    </row>
    <row r="149" spans="2:6" x14ac:dyDescent="0.25">
      <c r="B149" s="172" t="str">
        <f>GANJIL!B149</f>
        <v>AKUMULASI</v>
      </c>
      <c r="C149" s="168">
        <f>GANJIL!C149</f>
        <v>0</v>
      </c>
      <c r="D149" s="168"/>
      <c r="E149" s="172"/>
      <c r="F149">
        <v>1</v>
      </c>
    </row>
    <row r="150" spans="2:6" x14ac:dyDescent="0.25">
      <c r="B150" s="172" t="str">
        <f>GANJIL!B150</f>
        <v>IPK TOTAL</v>
      </c>
      <c r="C150" s="173" t="e">
        <f>GANJIL!C150</f>
        <v>#DIV/0!</v>
      </c>
      <c r="D150" s="168"/>
      <c r="E150" s="172"/>
      <c r="F150">
        <v>1</v>
      </c>
    </row>
  </sheetData>
  <autoFilter ref="B8:G150">
    <filterColumn colId="4">
      <filters>
        <filter val="1"/>
        <filter val="belum"/>
      </filters>
    </filterColumn>
  </autoFilter>
  <mergeCells count="25">
    <mergeCell ref="C105:C106"/>
    <mergeCell ref="D105:D106"/>
    <mergeCell ref="E105:E106"/>
    <mergeCell ref="C127:C128"/>
    <mergeCell ref="D127:D128"/>
    <mergeCell ref="E127:E128"/>
    <mergeCell ref="C72:C73"/>
    <mergeCell ref="D72:D73"/>
    <mergeCell ref="E72:E73"/>
    <mergeCell ref="C88:C89"/>
    <mergeCell ref="D88:D89"/>
    <mergeCell ref="E88:E89"/>
    <mergeCell ref="C39:C40"/>
    <mergeCell ref="D39:D40"/>
    <mergeCell ref="E39:E40"/>
    <mergeCell ref="C55:C56"/>
    <mergeCell ref="D55:D56"/>
    <mergeCell ref="E55:E56"/>
    <mergeCell ref="B6:E6"/>
    <mergeCell ref="E8:E9"/>
    <mergeCell ref="D8:D9"/>
    <mergeCell ref="C8:C9"/>
    <mergeCell ref="C23:C24"/>
    <mergeCell ref="D23:D24"/>
    <mergeCell ref="E23:E2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GANJIL</vt:lpstr>
      <vt:lpstr>GENAP</vt:lpstr>
      <vt:lpstr>REKOMENDASI</vt:lpstr>
      <vt:lpstr>PROSES</vt:lpstr>
      <vt:lpstr>CETAK TRANSKRIP2</vt:lpstr>
      <vt:lpstr>REKAPITULASI</vt:lpstr>
      <vt:lpstr>'CETAK TRANSKRIP2'!Print_Area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Indra Topik Maulana</dc:creator>
  <cp:lastModifiedBy>Indra Taziek</cp:lastModifiedBy>
  <cp:lastPrinted>2016-05-24T08:01:03Z</cp:lastPrinted>
  <dcterms:created xsi:type="dcterms:W3CDTF">2015-02-07T22:53:13Z</dcterms:created>
  <dcterms:modified xsi:type="dcterms:W3CDTF">2017-09-06T13:45:09Z</dcterms:modified>
</cp:coreProperties>
</file>